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\Desktop\"/>
    </mc:Choice>
  </mc:AlternateContent>
  <bookViews>
    <workbookView xWindow="0" yWindow="0" windowWidth="23040" windowHeight="9384" tabRatio="984" activeTab="21"/>
  </bookViews>
  <sheets>
    <sheet name="Juniorit AB" sheetId="1" r:id="rId1"/>
    <sheet name="juniorit CD" sheetId="2" r:id="rId2"/>
    <sheet name="Junnut cup" sheetId="3" r:id="rId3"/>
    <sheet name="Osallistujat" sheetId="4" r:id="rId4"/>
    <sheet name="Nimet" sheetId="5" r:id="rId5"/>
    <sheet name="Osallistujat_2" sheetId="6" state="hidden" r:id="rId6"/>
    <sheet name="H A,B" sheetId="7" r:id="rId7"/>
    <sheet name="H C,D" sheetId="8" r:id="rId8"/>
    <sheet name="H E,F" sheetId="9" r:id="rId9"/>
    <sheet name="h G,H" sheetId="10" r:id="rId10"/>
    <sheet name="harraste cup" sheetId="11" r:id="rId11"/>
    <sheet name="MK A,B" sheetId="12" r:id="rId12"/>
    <sheet name="MK C,D" sheetId="13" r:id="rId13"/>
    <sheet name="MK E,F" sheetId="14" r:id="rId14"/>
    <sheet name="MK cup" sheetId="15" r:id="rId15"/>
    <sheet name="cup16" sheetId="16" state="hidden" r:id="rId16"/>
    <sheet name="cup8" sheetId="17" state="hidden" r:id="rId17"/>
    <sheet name="Pool6" sheetId="18" state="hidden" r:id="rId18"/>
    <sheet name="Pool4" sheetId="19" state="hidden" r:id="rId19"/>
    <sheet name="nelurit a,b" sheetId="20" r:id="rId20"/>
    <sheet name="nelurit c,d" sheetId="21" r:id="rId21"/>
    <sheet name="jatkot" sheetId="22" r:id="rId22"/>
  </sheets>
  <definedNames>
    <definedName name="Db">Nimet!$A$2:$D$151</definedName>
    <definedName name="Excel_BuiltIn_Print_Titles" localSheetId="4">Nimet!$1:$1</definedName>
    <definedName name="_xlnm.Print_Area" localSheetId="15">'cup16'!$D$1:$J$31</definedName>
    <definedName name="_xlnm.Print_Area" localSheetId="16">'cup8'!$D$1:$J$21</definedName>
    <definedName name="_xlnm.Print_Area" localSheetId="10">'harraste cup'!$D$1:$L$32</definedName>
    <definedName name="_xlnm.Print_Area" localSheetId="14">'MK cup'!$C$1:$J$32</definedName>
    <definedName name="_xlnm.Print_Area" localSheetId="4">Nimet!$A$1:$D$251</definedName>
    <definedName name="_xlnm.Print_Area" localSheetId="18">Pool4!$C$1:$AM$25</definedName>
    <definedName name="_xlnm.Print_Area" localSheetId="17">Pool6!$C$1:$AM$38</definedName>
    <definedName name="_xlnm.Print_Titles" localSheetId="4">Nimet!$1:$1</definedName>
  </definedName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22" i="21" l="1"/>
  <c r="B19" i="21"/>
  <c r="B16" i="21"/>
  <c r="AD42" i="21"/>
  <c r="O32" i="21" s="1"/>
  <c r="AB42" i="21"/>
  <c r="T31" i="21" s="1"/>
  <c r="B42" i="21"/>
  <c r="AD41" i="21"/>
  <c r="E30" i="21" s="1"/>
  <c r="AB41" i="21"/>
  <c r="B41" i="21"/>
  <c r="AD39" i="21"/>
  <c r="AB39" i="21"/>
  <c r="AH39" i="21" s="1"/>
  <c r="B39" i="21"/>
  <c r="AD38" i="21"/>
  <c r="AB38" i="21"/>
  <c r="B38" i="21"/>
  <c r="AD36" i="21"/>
  <c r="AB36" i="21"/>
  <c r="AH36" i="21" s="1"/>
  <c r="B36" i="21"/>
  <c r="AD35" i="21"/>
  <c r="AB35" i="21"/>
  <c r="AH35" i="21" s="1"/>
  <c r="B35" i="21"/>
  <c r="AD23" i="21"/>
  <c r="AB23" i="21"/>
  <c r="AH23" i="21" s="1"/>
  <c r="B23" i="21"/>
  <c r="AD22" i="21"/>
  <c r="E11" i="21" s="1"/>
  <c r="AB22" i="21"/>
  <c r="AD20" i="21"/>
  <c r="AB20" i="21"/>
  <c r="O11" i="21" s="1"/>
  <c r="B20" i="21"/>
  <c r="AD19" i="21"/>
  <c r="AB19" i="21"/>
  <c r="AH19" i="21" s="1"/>
  <c r="AD17" i="21"/>
  <c r="AB17" i="21"/>
  <c r="AH17" i="21" s="1"/>
  <c r="B17" i="21"/>
  <c r="AD16" i="21"/>
  <c r="AB16" i="21"/>
  <c r="AH16" i="21" s="1"/>
  <c r="O13" i="21"/>
  <c r="O10" i="21"/>
  <c r="AD42" i="20"/>
  <c r="AF42" i="20" s="1"/>
  <c r="AB42" i="20"/>
  <c r="B42" i="20"/>
  <c r="AD41" i="20"/>
  <c r="AB41" i="20"/>
  <c r="AH41" i="20" s="1"/>
  <c r="B41" i="20"/>
  <c r="AD39" i="20"/>
  <c r="AB39" i="20"/>
  <c r="AH39" i="20" s="1"/>
  <c r="B39" i="20"/>
  <c r="AD38" i="20"/>
  <c r="AB38" i="20"/>
  <c r="AH38" i="20" s="1"/>
  <c r="B38" i="20"/>
  <c r="AD36" i="20"/>
  <c r="AF36" i="20" s="1"/>
  <c r="AB36" i="20"/>
  <c r="B36" i="20"/>
  <c r="AD35" i="20"/>
  <c r="AB35" i="20"/>
  <c r="O29" i="20" s="1"/>
  <c r="B35" i="20"/>
  <c r="J31" i="20"/>
  <c r="AD23" i="20"/>
  <c r="AB23" i="20"/>
  <c r="B23" i="20"/>
  <c r="AD22" i="20"/>
  <c r="AB22" i="20"/>
  <c r="B22" i="20"/>
  <c r="AD20" i="20"/>
  <c r="AB20" i="20"/>
  <c r="O11" i="20" s="1"/>
  <c r="B20" i="20"/>
  <c r="AD19" i="20"/>
  <c r="E13" i="20" s="1"/>
  <c r="AB19" i="20"/>
  <c r="B19" i="20"/>
  <c r="AD17" i="20"/>
  <c r="AB17" i="20"/>
  <c r="AH17" i="20" s="1"/>
  <c r="B17" i="20"/>
  <c r="AD16" i="20"/>
  <c r="E12" i="20" s="1"/>
  <c r="AB16" i="20"/>
  <c r="B16" i="20"/>
  <c r="AE23" i="19"/>
  <c r="AG23" i="19" s="1"/>
  <c r="AC23" i="19"/>
  <c r="AE22" i="19"/>
  <c r="AC22" i="19"/>
  <c r="AI22" i="19" s="1"/>
  <c r="AE20" i="19"/>
  <c r="K12" i="19" s="1"/>
  <c r="AC20" i="19"/>
  <c r="AI20" i="19" s="1"/>
  <c r="AE19" i="19"/>
  <c r="AC19" i="19"/>
  <c r="AI19" i="19" s="1"/>
  <c r="AE17" i="19"/>
  <c r="AG17" i="19" s="1"/>
  <c r="AC17" i="19"/>
  <c r="AE16" i="19"/>
  <c r="AC16" i="19"/>
  <c r="AI16" i="19" s="1"/>
  <c r="AE13" i="19"/>
  <c r="P13" i="19"/>
  <c r="K13" i="19"/>
  <c r="F13" i="19"/>
  <c r="E13" i="19"/>
  <c r="AE12" i="19"/>
  <c r="U12" i="19"/>
  <c r="F12" i="19"/>
  <c r="E12" i="19"/>
  <c r="C23" i="19" s="1"/>
  <c r="AE11" i="19"/>
  <c r="U11" i="19"/>
  <c r="P11" i="19"/>
  <c r="F11" i="19"/>
  <c r="E11" i="19"/>
  <c r="AE10" i="19"/>
  <c r="U10" i="19"/>
  <c r="K10" i="19"/>
  <c r="E10" i="19"/>
  <c r="C22" i="19" s="1"/>
  <c r="AE36" i="18"/>
  <c r="AI36" i="18" s="1"/>
  <c r="AC36" i="18"/>
  <c r="AG36" i="18" s="1"/>
  <c r="AG35" i="18"/>
  <c r="AE35" i="18"/>
  <c r="AC35" i="18"/>
  <c r="AI35" i="18" s="1"/>
  <c r="AE34" i="18"/>
  <c r="AG34" i="18" s="1"/>
  <c r="AC34" i="18"/>
  <c r="AE32" i="18"/>
  <c r="AC32" i="18"/>
  <c r="AI32" i="18" s="1"/>
  <c r="AE31" i="18"/>
  <c r="AI31" i="18" s="1"/>
  <c r="AC31" i="18"/>
  <c r="AG31" i="18" s="1"/>
  <c r="AG30" i="18"/>
  <c r="AE30" i="18"/>
  <c r="AC30" i="18"/>
  <c r="AI30" i="18" s="1"/>
  <c r="AI28" i="18"/>
  <c r="AE28" i="18"/>
  <c r="AG28" i="18" s="1"/>
  <c r="AC28" i="18"/>
  <c r="AE27" i="18"/>
  <c r="AC27" i="18"/>
  <c r="AI27" i="18" s="1"/>
  <c r="AE26" i="18"/>
  <c r="AI26" i="18" s="1"/>
  <c r="AC26" i="18"/>
  <c r="AG26" i="18" s="1"/>
  <c r="AG24" i="18"/>
  <c r="AE24" i="18"/>
  <c r="AC24" i="18"/>
  <c r="AI24" i="18" s="1"/>
  <c r="AI23" i="18"/>
  <c r="AE23" i="18"/>
  <c r="AG23" i="18" s="1"/>
  <c r="AC23" i="18"/>
  <c r="AE22" i="18"/>
  <c r="AC22" i="18"/>
  <c r="AI22" i="18" s="1"/>
  <c r="AE20" i="18"/>
  <c r="AK15" i="18" s="1"/>
  <c r="AC20" i="18"/>
  <c r="AG20" i="18" s="1"/>
  <c r="AG19" i="18"/>
  <c r="AE19" i="18"/>
  <c r="AC19" i="18"/>
  <c r="AI19" i="18" s="1"/>
  <c r="AI18" i="18"/>
  <c r="AE18" i="18"/>
  <c r="AG18" i="18" s="1"/>
  <c r="AC18" i="18"/>
  <c r="Z15" i="18"/>
  <c r="U15" i="18"/>
  <c r="K15" i="18"/>
  <c r="F15" i="18"/>
  <c r="E15" i="18"/>
  <c r="AE14" i="18"/>
  <c r="U14" i="18"/>
  <c r="P14" i="18"/>
  <c r="K14" i="18"/>
  <c r="E14" i="18"/>
  <c r="AK13" i="18"/>
  <c r="AE13" i="18"/>
  <c r="Z13" i="18"/>
  <c r="P13" i="18"/>
  <c r="K13" i="18"/>
  <c r="E13" i="18"/>
  <c r="AK12" i="18"/>
  <c r="Z12" i="18"/>
  <c r="U12" i="18"/>
  <c r="K12" i="18"/>
  <c r="E12" i="18"/>
  <c r="C20" i="18" s="1"/>
  <c r="AK11" i="18"/>
  <c r="Z11" i="18"/>
  <c r="U11" i="18"/>
  <c r="P11" i="18"/>
  <c r="F11" i="18"/>
  <c r="E11" i="18"/>
  <c r="AK10" i="18"/>
  <c r="AE10" i="18"/>
  <c r="Z10" i="18"/>
  <c r="U10" i="18"/>
  <c r="P10" i="18"/>
  <c r="K10" i="18"/>
  <c r="E10" i="18"/>
  <c r="F16" i="17"/>
  <c r="F15" i="17"/>
  <c r="F14" i="17"/>
  <c r="F13" i="17"/>
  <c r="F12" i="17"/>
  <c r="F11" i="17"/>
  <c r="F10" i="17"/>
  <c r="F9" i="17"/>
  <c r="H6" i="17"/>
  <c r="H5" i="17"/>
  <c r="H4" i="17"/>
  <c r="J3" i="17"/>
  <c r="H3" i="17"/>
  <c r="F26" i="16"/>
  <c r="F25" i="16"/>
  <c r="F24" i="16"/>
  <c r="F23" i="16"/>
  <c r="F22" i="16"/>
  <c r="F21" i="16"/>
  <c r="F20" i="16"/>
  <c r="F19" i="16"/>
  <c r="F16" i="16"/>
  <c r="F15" i="16"/>
  <c r="F14" i="16"/>
  <c r="F13" i="16"/>
  <c r="F12" i="16"/>
  <c r="F11" i="16"/>
  <c r="F10" i="16"/>
  <c r="F9" i="16"/>
  <c r="H6" i="16"/>
  <c r="H5" i="16"/>
  <c r="H4" i="16"/>
  <c r="J3" i="16"/>
  <c r="H3" i="16"/>
  <c r="E20" i="15"/>
  <c r="E15" i="15"/>
  <c r="E10" i="15"/>
  <c r="AD40" i="14"/>
  <c r="AB40" i="14"/>
  <c r="AF40" i="14" s="1"/>
  <c r="AD39" i="14"/>
  <c r="AB39" i="14"/>
  <c r="AD37" i="14"/>
  <c r="AB37" i="14"/>
  <c r="AH37" i="14" s="1"/>
  <c r="AD36" i="14"/>
  <c r="AB36" i="14"/>
  <c r="AD34" i="14"/>
  <c r="AB34" i="14"/>
  <c r="AH34" i="14" s="1"/>
  <c r="AD33" i="14"/>
  <c r="AB33" i="14"/>
  <c r="AD21" i="14"/>
  <c r="AB21" i="14"/>
  <c r="AF21" i="14" s="1"/>
  <c r="AD20" i="14"/>
  <c r="AB20" i="14"/>
  <c r="AD18" i="14"/>
  <c r="AB18" i="14"/>
  <c r="O9" i="14" s="1"/>
  <c r="AD17" i="14"/>
  <c r="AB17" i="14"/>
  <c r="AD15" i="14"/>
  <c r="AB15" i="14"/>
  <c r="AF15" i="14" s="1"/>
  <c r="AD14" i="14"/>
  <c r="AB14" i="14"/>
  <c r="O8" i="14" s="1"/>
  <c r="AD41" i="13"/>
  <c r="AB41" i="13"/>
  <c r="T30" i="13" s="1"/>
  <c r="AD40" i="13"/>
  <c r="AB40" i="13"/>
  <c r="AD38" i="13"/>
  <c r="AB38" i="13"/>
  <c r="AF38" i="13" s="1"/>
  <c r="AD37" i="13"/>
  <c r="AB37" i="13"/>
  <c r="AH37" i="13" s="1"/>
  <c r="AD35" i="13"/>
  <c r="AB35" i="13"/>
  <c r="AD34" i="13"/>
  <c r="AB34" i="13"/>
  <c r="AF34" i="13" s="1"/>
  <c r="AD22" i="13"/>
  <c r="AB22" i="13"/>
  <c r="AD21" i="13"/>
  <c r="AB21" i="13"/>
  <c r="AD19" i="13"/>
  <c r="AB19" i="13"/>
  <c r="J11" i="13" s="1"/>
  <c r="AD18" i="13"/>
  <c r="AB18" i="13"/>
  <c r="AD16" i="13"/>
  <c r="AB16" i="13"/>
  <c r="AD15" i="13"/>
  <c r="AB15" i="13"/>
  <c r="AD42" i="12"/>
  <c r="O32" i="12" s="1"/>
  <c r="AB42" i="12"/>
  <c r="AD41" i="12"/>
  <c r="AH41" i="12" s="1"/>
  <c r="AB41" i="12"/>
  <c r="AD39" i="12"/>
  <c r="AB39" i="12"/>
  <c r="AD38" i="12"/>
  <c r="AB38" i="12"/>
  <c r="AF36" i="12"/>
  <c r="AD36" i="12"/>
  <c r="AB36" i="12"/>
  <c r="AH36" i="12" s="1"/>
  <c r="AD35" i="12"/>
  <c r="AB35" i="12"/>
  <c r="AH35" i="12" s="1"/>
  <c r="T31" i="12"/>
  <c r="AD23" i="12"/>
  <c r="AB23" i="12"/>
  <c r="AH23" i="12" s="1"/>
  <c r="AD22" i="12"/>
  <c r="J10" i="12" s="1"/>
  <c r="AB22" i="12"/>
  <c r="AD20" i="12"/>
  <c r="AB20" i="12"/>
  <c r="AD19" i="12"/>
  <c r="AB19" i="12"/>
  <c r="AH19" i="12" s="1"/>
  <c r="AD17" i="12"/>
  <c r="AB17" i="12"/>
  <c r="AD16" i="12"/>
  <c r="AB16" i="12"/>
  <c r="O10" i="12" s="1"/>
  <c r="F20" i="11"/>
  <c r="F10" i="11"/>
  <c r="AF42" i="10"/>
  <c r="AD42" i="10"/>
  <c r="O32" i="10" s="1"/>
  <c r="AB42" i="10"/>
  <c r="AH42" i="10" s="1"/>
  <c r="AH41" i="10"/>
  <c r="AF41" i="10"/>
  <c r="AD41" i="10"/>
  <c r="J29" i="10" s="1"/>
  <c r="AB41" i="10"/>
  <c r="AD39" i="10"/>
  <c r="AB39" i="10"/>
  <c r="AH39" i="10" s="1"/>
  <c r="AD38" i="10"/>
  <c r="AD32" i="10" s="1"/>
  <c r="AB38" i="10"/>
  <c r="AH38" i="10" s="1"/>
  <c r="AF36" i="10"/>
  <c r="AD36" i="10"/>
  <c r="AB36" i="10"/>
  <c r="AH36" i="10" s="1"/>
  <c r="AH35" i="10"/>
  <c r="AF35" i="10"/>
  <c r="AD35" i="10"/>
  <c r="AD31" i="10" s="1"/>
  <c r="AB35" i="10"/>
  <c r="J32" i="10"/>
  <c r="D32" i="10"/>
  <c r="T31" i="10"/>
  <c r="D31" i="10"/>
  <c r="O30" i="10"/>
  <c r="E30" i="10"/>
  <c r="D30" i="10"/>
  <c r="O29" i="10"/>
  <c r="D29" i="10"/>
  <c r="AD23" i="10"/>
  <c r="AB23" i="10"/>
  <c r="AD22" i="10"/>
  <c r="J10" i="10" s="1"/>
  <c r="AB22" i="10"/>
  <c r="AD20" i="10"/>
  <c r="AB20" i="10"/>
  <c r="AD19" i="10"/>
  <c r="AB19" i="10"/>
  <c r="AD17" i="10"/>
  <c r="AB17" i="10"/>
  <c r="AD16" i="10"/>
  <c r="AB16" i="10"/>
  <c r="AF16" i="10" s="1"/>
  <c r="AD41" i="9"/>
  <c r="AB41" i="9"/>
  <c r="AD40" i="9"/>
  <c r="AB40" i="9"/>
  <c r="AH40" i="9" s="1"/>
  <c r="AD38" i="9"/>
  <c r="AB38" i="9"/>
  <c r="O29" i="9" s="1"/>
  <c r="AD37" i="9"/>
  <c r="AB37" i="9"/>
  <c r="AF37" i="9" s="1"/>
  <c r="AD35" i="9"/>
  <c r="AB35" i="9"/>
  <c r="AD34" i="9"/>
  <c r="AB34" i="9"/>
  <c r="AH34" i="9" s="1"/>
  <c r="AD22" i="9"/>
  <c r="AB22" i="9"/>
  <c r="AD21" i="9"/>
  <c r="AB21" i="9"/>
  <c r="AD19" i="9"/>
  <c r="AB19" i="9"/>
  <c r="AD18" i="9"/>
  <c r="AB18" i="9"/>
  <c r="AD16" i="9"/>
  <c r="AB16" i="9"/>
  <c r="AD15" i="9"/>
  <c r="AB15" i="9"/>
  <c r="O10" i="9"/>
  <c r="AD41" i="8"/>
  <c r="AB41" i="8"/>
  <c r="AD40" i="8"/>
  <c r="AB40" i="8"/>
  <c r="AH40" i="8" s="1"/>
  <c r="AD38" i="8"/>
  <c r="AB38" i="8"/>
  <c r="AD37" i="8"/>
  <c r="AB37" i="8"/>
  <c r="AD35" i="8"/>
  <c r="AB35" i="8"/>
  <c r="AD34" i="8"/>
  <c r="AB34" i="8"/>
  <c r="AD22" i="8"/>
  <c r="AB22" i="8"/>
  <c r="T11" i="8" s="1"/>
  <c r="AD21" i="8"/>
  <c r="E10" i="8" s="1"/>
  <c r="AB21" i="8"/>
  <c r="AD19" i="8"/>
  <c r="AB19" i="8"/>
  <c r="AD18" i="8"/>
  <c r="E12" i="8" s="1"/>
  <c r="AB18" i="8"/>
  <c r="AD16" i="8"/>
  <c r="AB16" i="8"/>
  <c r="AD15" i="8"/>
  <c r="AB15" i="8"/>
  <c r="AD42" i="7"/>
  <c r="AB42" i="7"/>
  <c r="AD41" i="7"/>
  <c r="AB41" i="7"/>
  <c r="J29" i="7" s="1"/>
  <c r="AD39" i="7"/>
  <c r="AB39" i="7"/>
  <c r="AD38" i="7"/>
  <c r="AB38" i="7"/>
  <c r="AD36" i="7"/>
  <c r="J32" i="7" s="1"/>
  <c r="AB36" i="7"/>
  <c r="AH36" i="7" s="1"/>
  <c r="AD35" i="7"/>
  <c r="AB35" i="7"/>
  <c r="AF35" i="7" s="1"/>
  <c r="E31" i="7"/>
  <c r="AD23" i="7"/>
  <c r="T12" i="7" s="1"/>
  <c r="AB23" i="7"/>
  <c r="AD22" i="7"/>
  <c r="AF22" i="7" s="1"/>
  <c r="AB22" i="7"/>
  <c r="AD20" i="7"/>
  <c r="AB20" i="7"/>
  <c r="AH20" i="7" s="1"/>
  <c r="AD19" i="7"/>
  <c r="AB19" i="7"/>
  <c r="AD17" i="7"/>
  <c r="AB17" i="7"/>
  <c r="AD16" i="7"/>
  <c r="AB16" i="7"/>
  <c r="AH16" i="7" s="1"/>
  <c r="O13" i="7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28" i="13" s="1"/>
  <c r="D79" i="5"/>
  <c r="D27" i="14" s="1"/>
  <c r="D78" i="5"/>
  <c r="D9" i="13" s="1"/>
  <c r="D77" i="5"/>
  <c r="D29" i="13" s="1"/>
  <c r="D76" i="5"/>
  <c r="D31" i="12" s="1"/>
  <c r="D75" i="5"/>
  <c r="D30" i="9" s="1"/>
  <c r="D74" i="5"/>
  <c r="D31" i="8" s="1"/>
  <c r="D73" i="5"/>
  <c r="D12" i="8" s="1"/>
  <c r="D72" i="5"/>
  <c r="D30" i="8" s="1"/>
  <c r="D71" i="5"/>
  <c r="D32" i="7" s="1"/>
  <c r="D70" i="5"/>
  <c r="D13" i="7" s="1"/>
  <c r="D69" i="5"/>
  <c r="D13" i="10" s="1"/>
  <c r="D68" i="5"/>
  <c r="D31" i="9" s="1"/>
  <c r="D67" i="5"/>
  <c r="D11" i="8" s="1"/>
  <c r="D66" i="5"/>
  <c r="D65" i="5"/>
  <c r="D64" i="5"/>
  <c r="D63" i="5"/>
  <c r="D8" i="14" s="1"/>
  <c r="D62" i="5"/>
  <c r="D12" i="12" s="1"/>
  <c r="D61" i="5"/>
  <c r="D10" i="14" s="1"/>
  <c r="D60" i="5"/>
  <c r="D12" i="9" s="1"/>
  <c r="D59" i="5"/>
  <c r="D58" i="5"/>
  <c r="D57" i="5"/>
  <c r="D56" i="5"/>
  <c r="D55" i="5"/>
  <c r="D31" i="13" s="1"/>
  <c r="D54" i="5"/>
  <c r="D31" i="7" s="1"/>
  <c r="D53" i="5"/>
  <c r="D52" i="5"/>
  <c r="D51" i="5"/>
  <c r="D50" i="5"/>
  <c r="D49" i="5"/>
  <c r="D48" i="5"/>
  <c r="D47" i="5"/>
  <c r="D46" i="5"/>
  <c r="D28" i="14" s="1"/>
  <c r="D45" i="5"/>
  <c r="D28" i="9" s="1"/>
  <c r="D44" i="5"/>
  <c r="D43" i="5"/>
  <c r="D11" i="9" s="1"/>
  <c r="D42" i="5"/>
  <c r="D30" i="14" s="1"/>
  <c r="D41" i="5"/>
  <c r="D13" i="12" s="1"/>
  <c r="D40" i="5"/>
  <c r="D30" i="12" s="1"/>
  <c r="D39" i="5"/>
  <c r="D38" i="5"/>
  <c r="D9" i="14" s="1"/>
  <c r="D37" i="5"/>
  <c r="D36" i="5"/>
  <c r="D35" i="5"/>
  <c r="D10" i="13" s="1"/>
  <c r="D34" i="5"/>
  <c r="D33" i="5"/>
  <c r="D32" i="5"/>
  <c r="D32" i="12" s="1"/>
  <c r="D31" i="5"/>
  <c r="D11" i="13" s="1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29" i="12" s="1"/>
  <c r="D13" i="5"/>
  <c r="D12" i="5"/>
  <c r="D11" i="5"/>
  <c r="D10" i="5"/>
  <c r="D9" i="5"/>
  <c r="D10" i="12" s="1"/>
  <c r="D8" i="5"/>
  <c r="D7" i="5"/>
  <c r="D6" i="5"/>
  <c r="D5" i="5"/>
  <c r="D4" i="5"/>
  <c r="D3" i="5"/>
  <c r="D29" i="14" s="1"/>
  <c r="B40" i="14" s="1"/>
  <c r="D2" i="5"/>
  <c r="D30" i="13" s="1"/>
  <c r="E13" i="3"/>
  <c r="AD42" i="2"/>
  <c r="AB42" i="2"/>
  <c r="AH42" i="2" s="1"/>
  <c r="AD41" i="2"/>
  <c r="AB41" i="2"/>
  <c r="AH41" i="2" s="1"/>
  <c r="AF39" i="2"/>
  <c r="AD39" i="2"/>
  <c r="AB39" i="2"/>
  <c r="AH39" i="2" s="1"/>
  <c r="AH38" i="2"/>
  <c r="AF38" i="2"/>
  <c r="AD38" i="2"/>
  <c r="AB38" i="2"/>
  <c r="AD36" i="2"/>
  <c r="AB36" i="2"/>
  <c r="AH36" i="2" s="1"/>
  <c r="AD35" i="2"/>
  <c r="AD31" i="2" s="1"/>
  <c r="AB35" i="2"/>
  <c r="AH35" i="2" s="1"/>
  <c r="O32" i="2"/>
  <c r="E32" i="2"/>
  <c r="D32" i="2"/>
  <c r="T31" i="2"/>
  <c r="J31" i="2"/>
  <c r="D31" i="2"/>
  <c r="T30" i="2"/>
  <c r="O30" i="2"/>
  <c r="E30" i="2"/>
  <c r="D30" i="2"/>
  <c r="AD29" i="2"/>
  <c r="T29" i="2"/>
  <c r="O29" i="2"/>
  <c r="J29" i="2"/>
  <c r="D29" i="2"/>
  <c r="B38" i="2" s="1"/>
  <c r="AD23" i="2"/>
  <c r="AB23" i="2"/>
  <c r="AF23" i="2" s="1"/>
  <c r="AD22" i="2"/>
  <c r="J10" i="2" s="1"/>
  <c r="AB22" i="2"/>
  <c r="AH22" i="2" s="1"/>
  <c r="AD20" i="2"/>
  <c r="AB20" i="2"/>
  <c r="AH20" i="2" s="1"/>
  <c r="AD19" i="2"/>
  <c r="E13" i="2" s="1"/>
  <c r="AB19" i="2"/>
  <c r="AD17" i="2"/>
  <c r="AB17" i="2"/>
  <c r="AD16" i="2"/>
  <c r="AB16" i="2"/>
  <c r="AH16" i="2" s="1"/>
  <c r="D13" i="2"/>
  <c r="D12" i="2"/>
  <c r="D11" i="2"/>
  <c r="O10" i="2"/>
  <c r="D10" i="2"/>
  <c r="AD42" i="1"/>
  <c r="AB42" i="1"/>
  <c r="AH42" i="1" s="1"/>
  <c r="AD41" i="1"/>
  <c r="AB41" i="1"/>
  <c r="AH41" i="1" s="1"/>
  <c r="AD39" i="1"/>
  <c r="AB39" i="1"/>
  <c r="AD38" i="1"/>
  <c r="AB38" i="1"/>
  <c r="AH38" i="1" s="1"/>
  <c r="AD36" i="1"/>
  <c r="J32" i="1" s="1"/>
  <c r="AB36" i="1"/>
  <c r="AD35" i="1"/>
  <c r="AB35" i="1"/>
  <c r="D32" i="1"/>
  <c r="D31" i="1"/>
  <c r="T30" i="1"/>
  <c r="E30" i="1"/>
  <c r="D30" i="1"/>
  <c r="J29" i="1"/>
  <c r="D29" i="1"/>
  <c r="AF23" i="1"/>
  <c r="AD23" i="1"/>
  <c r="AB23" i="1"/>
  <c r="O13" i="1" s="1"/>
  <c r="AD22" i="1"/>
  <c r="AB22" i="1"/>
  <c r="AF22" i="1" s="1"/>
  <c r="AD20" i="1"/>
  <c r="AB20" i="1"/>
  <c r="AH20" i="1" s="1"/>
  <c r="AD19" i="1"/>
  <c r="AB19" i="1"/>
  <c r="AH19" i="1" s="1"/>
  <c r="AD17" i="1"/>
  <c r="AB17" i="1"/>
  <c r="AD16" i="1"/>
  <c r="E12" i="1" s="1"/>
  <c r="AB16" i="1"/>
  <c r="AF16" i="1" s="1"/>
  <c r="E13" i="1"/>
  <c r="D13" i="1"/>
  <c r="T12" i="1"/>
  <c r="D12" i="1"/>
  <c r="D11" i="1"/>
  <c r="O10" i="1"/>
  <c r="D10" i="1"/>
  <c r="B22" i="1" s="1"/>
  <c r="O13" i="20" l="1"/>
  <c r="AH23" i="20"/>
  <c r="T12" i="20"/>
  <c r="J10" i="20"/>
  <c r="E11" i="20"/>
  <c r="AH22" i="20"/>
  <c r="AF20" i="20"/>
  <c r="J12" i="20"/>
  <c r="T10" i="20"/>
  <c r="AH19" i="20"/>
  <c r="T11" i="20"/>
  <c r="J13" i="20"/>
  <c r="AD11" i="20"/>
  <c r="AD13" i="20"/>
  <c r="O10" i="20"/>
  <c r="AD12" i="20"/>
  <c r="AH16" i="20"/>
  <c r="T12" i="21"/>
  <c r="J10" i="21"/>
  <c r="AH22" i="21"/>
  <c r="J12" i="21"/>
  <c r="AF20" i="21"/>
  <c r="T10" i="21"/>
  <c r="E13" i="21"/>
  <c r="J13" i="21"/>
  <c r="T11" i="21"/>
  <c r="AD13" i="21"/>
  <c r="AD11" i="21"/>
  <c r="AD12" i="21"/>
  <c r="E12" i="21"/>
  <c r="AF42" i="21"/>
  <c r="AH42" i="21"/>
  <c r="J29" i="21"/>
  <c r="AH41" i="21"/>
  <c r="J31" i="21"/>
  <c r="O30" i="21"/>
  <c r="E32" i="21"/>
  <c r="AH38" i="21"/>
  <c r="T29" i="21"/>
  <c r="AF38" i="21"/>
  <c r="Y32" i="21" s="1"/>
  <c r="T30" i="21"/>
  <c r="AF36" i="21"/>
  <c r="AD30" i="21"/>
  <c r="J32" i="21"/>
  <c r="AD32" i="21"/>
  <c r="O29" i="21"/>
  <c r="AD29" i="21"/>
  <c r="T31" i="20"/>
  <c r="O32" i="20"/>
  <c r="E30" i="20"/>
  <c r="J29" i="20"/>
  <c r="O30" i="20"/>
  <c r="T29" i="20"/>
  <c r="E32" i="20"/>
  <c r="AD30" i="20"/>
  <c r="J32" i="20"/>
  <c r="AD32" i="20"/>
  <c r="T30" i="20"/>
  <c r="AD29" i="20"/>
  <c r="AH35" i="20"/>
  <c r="J27" i="14"/>
  <c r="E28" i="14"/>
  <c r="AH39" i="14"/>
  <c r="J29" i="14"/>
  <c r="AH22" i="12"/>
  <c r="AH20" i="12"/>
  <c r="J12" i="12"/>
  <c r="O11" i="12"/>
  <c r="AF20" i="12"/>
  <c r="AF19" i="12"/>
  <c r="AH17" i="12"/>
  <c r="AD13" i="12"/>
  <c r="AD12" i="12"/>
  <c r="AH16" i="12"/>
  <c r="J8" i="14"/>
  <c r="AH14" i="14"/>
  <c r="O12" i="13"/>
  <c r="J9" i="13"/>
  <c r="T10" i="13"/>
  <c r="AF16" i="13"/>
  <c r="E11" i="13"/>
  <c r="AH15" i="13"/>
  <c r="AH42" i="12"/>
  <c r="AF42" i="12"/>
  <c r="AF41" i="12"/>
  <c r="E30" i="12"/>
  <c r="J29" i="12"/>
  <c r="O30" i="12"/>
  <c r="AH39" i="12"/>
  <c r="AH38" i="12"/>
  <c r="J32" i="12"/>
  <c r="AD32" i="12"/>
  <c r="AD31" i="12"/>
  <c r="AF35" i="12"/>
  <c r="O29" i="12"/>
  <c r="E29" i="13"/>
  <c r="J28" i="13"/>
  <c r="J30" i="13"/>
  <c r="O29" i="13"/>
  <c r="AF35" i="13"/>
  <c r="AH34" i="13"/>
  <c r="T30" i="9"/>
  <c r="J31" i="9"/>
  <c r="AH23" i="10"/>
  <c r="AF22" i="10"/>
  <c r="J12" i="10"/>
  <c r="AH20" i="10"/>
  <c r="AF20" i="10"/>
  <c r="O11" i="10"/>
  <c r="AH19" i="10"/>
  <c r="AF19" i="10"/>
  <c r="AH17" i="10"/>
  <c r="O10" i="10"/>
  <c r="AD12" i="10"/>
  <c r="AH19" i="9"/>
  <c r="AF19" i="9"/>
  <c r="J11" i="9"/>
  <c r="O9" i="9"/>
  <c r="AF34" i="9"/>
  <c r="AH15" i="9"/>
  <c r="O28" i="9"/>
  <c r="AF35" i="9"/>
  <c r="O31" i="9"/>
  <c r="AF15" i="9"/>
  <c r="AD29" i="9"/>
  <c r="AF40" i="9"/>
  <c r="AF41" i="9"/>
  <c r="AF41" i="8"/>
  <c r="AH38" i="8"/>
  <c r="O29" i="8"/>
  <c r="O28" i="8"/>
  <c r="J9" i="8"/>
  <c r="O10" i="8"/>
  <c r="AH19" i="8"/>
  <c r="AH18" i="8"/>
  <c r="J12" i="8"/>
  <c r="AH15" i="8"/>
  <c r="AD11" i="8"/>
  <c r="AH21" i="8"/>
  <c r="T9" i="8"/>
  <c r="AF16" i="8"/>
  <c r="AF18" i="8"/>
  <c r="AF19" i="8"/>
  <c r="AH22" i="8"/>
  <c r="J30" i="8"/>
  <c r="O9" i="8"/>
  <c r="J11" i="8"/>
  <c r="B41" i="8"/>
  <c r="AF21" i="8"/>
  <c r="AF38" i="8"/>
  <c r="AF23" i="7"/>
  <c r="E11" i="7"/>
  <c r="J10" i="7"/>
  <c r="AH22" i="7"/>
  <c r="J12" i="7"/>
  <c r="O11" i="7"/>
  <c r="AF20" i="7"/>
  <c r="AF19" i="7"/>
  <c r="E13" i="7"/>
  <c r="T10" i="7"/>
  <c r="AH19" i="7"/>
  <c r="AF17" i="7"/>
  <c r="AD11" i="7"/>
  <c r="J13" i="7"/>
  <c r="AF16" i="7"/>
  <c r="O10" i="7"/>
  <c r="T31" i="7"/>
  <c r="O32" i="7"/>
  <c r="AF42" i="7"/>
  <c r="AH42" i="7"/>
  <c r="E30" i="7"/>
  <c r="AH41" i="7"/>
  <c r="AF41" i="7"/>
  <c r="AF39" i="7"/>
  <c r="O30" i="7"/>
  <c r="AH38" i="7"/>
  <c r="AF38" i="7"/>
  <c r="AD29" i="7"/>
  <c r="T30" i="7"/>
  <c r="AF36" i="7"/>
  <c r="AD31" i="7"/>
  <c r="O29" i="7"/>
  <c r="AH35" i="7"/>
  <c r="O13" i="2"/>
  <c r="T12" i="2"/>
  <c r="AH23" i="2"/>
  <c r="AF22" i="2"/>
  <c r="E11" i="2"/>
  <c r="O11" i="2"/>
  <c r="T10" i="2"/>
  <c r="AH19" i="2"/>
  <c r="AH17" i="2"/>
  <c r="J13" i="2"/>
  <c r="AD13" i="2"/>
  <c r="AD11" i="2"/>
  <c r="T11" i="2"/>
  <c r="AF17" i="2"/>
  <c r="E12" i="2"/>
  <c r="AD10" i="2"/>
  <c r="AF16" i="2"/>
  <c r="O32" i="1"/>
  <c r="T31" i="1"/>
  <c r="O30" i="1"/>
  <c r="J31" i="1"/>
  <c r="AF39" i="1"/>
  <c r="AD31" i="1"/>
  <c r="E32" i="1"/>
  <c r="T29" i="1"/>
  <c r="AF38" i="1"/>
  <c r="AH36" i="1"/>
  <c r="AD29" i="1"/>
  <c r="O29" i="1"/>
  <c r="AH35" i="1"/>
  <c r="AH23" i="1"/>
  <c r="E11" i="1"/>
  <c r="AH22" i="1"/>
  <c r="J10" i="1"/>
  <c r="O11" i="1"/>
  <c r="AD11" i="1"/>
  <c r="T10" i="1"/>
  <c r="AF17" i="1"/>
  <c r="J13" i="1"/>
  <c r="AD13" i="1"/>
  <c r="AH16" i="1"/>
  <c r="T29" i="14"/>
  <c r="J30" i="14"/>
  <c r="O30" i="14"/>
  <c r="J11" i="14"/>
  <c r="AH17" i="14"/>
  <c r="AF20" i="14"/>
  <c r="AH33" i="14"/>
  <c r="J10" i="14"/>
  <c r="O28" i="14"/>
  <c r="AD30" i="14"/>
  <c r="O9" i="13"/>
  <c r="J12" i="13"/>
  <c r="AH21" i="13"/>
  <c r="O28" i="13"/>
  <c r="AD31" i="13"/>
  <c r="E31" i="13"/>
  <c r="O31" i="13"/>
  <c r="AH16" i="13"/>
  <c r="AD12" i="13"/>
  <c r="J31" i="13"/>
  <c r="AD11" i="13"/>
  <c r="O10" i="13"/>
  <c r="AH22" i="13"/>
  <c r="AH38" i="13"/>
  <c r="B41" i="1"/>
  <c r="B38" i="10"/>
  <c r="B42" i="1"/>
  <c r="B36" i="1"/>
  <c r="B22" i="2"/>
  <c r="B42" i="10"/>
  <c r="C32" i="18"/>
  <c r="B17" i="1"/>
  <c r="B20" i="2"/>
  <c r="B41" i="13"/>
  <c r="B42" i="7"/>
  <c r="C27" i="18"/>
  <c r="C20" i="19"/>
  <c r="B20" i="1"/>
  <c r="B36" i="2"/>
  <c r="B42" i="2"/>
  <c r="B39" i="10"/>
  <c r="C17" i="19"/>
  <c r="B38" i="1"/>
  <c r="B23" i="2"/>
  <c r="B22" i="9"/>
  <c r="B22" i="8"/>
  <c r="B41" i="9"/>
  <c r="C22" i="18"/>
  <c r="C36" i="18"/>
  <c r="E30" i="14"/>
  <c r="AD29" i="14"/>
  <c r="AF39" i="14"/>
  <c r="E9" i="14"/>
  <c r="O27" i="14"/>
  <c r="AD28" i="14"/>
  <c r="AF33" i="14"/>
  <c r="AF34" i="14"/>
  <c r="T9" i="14"/>
  <c r="AD8" i="14"/>
  <c r="AH18" i="14"/>
  <c r="AH20" i="14"/>
  <c r="T27" i="14"/>
  <c r="AH36" i="14"/>
  <c r="AH40" i="14"/>
  <c r="B37" i="9"/>
  <c r="B34" i="9"/>
  <c r="AD12" i="1"/>
  <c r="AH17" i="1"/>
  <c r="AF19" i="1"/>
  <c r="B23" i="1"/>
  <c r="AD30" i="1"/>
  <c r="AD32" i="1"/>
  <c r="AF35" i="1"/>
  <c r="B39" i="1"/>
  <c r="AH39" i="1"/>
  <c r="AF41" i="1"/>
  <c r="AD12" i="2"/>
  <c r="B17" i="2"/>
  <c r="AF19" i="2"/>
  <c r="AD30" i="2"/>
  <c r="AD32" i="2"/>
  <c r="AF35" i="2"/>
  <c r="Y29" i="2" s="1"/>
  <c r="B39" i="2"/>
  <c r="AF41" i="2"/>
  <c r="D29" i="9"/>
  <c r="D12" i="13"/>
  <c r="B18" i="13" s="1"/>
  <c r="B39" i="12"/>
  <c r="B36" i="12"/>
  <c r="D11" i="14"/>
  <c r="B21" i="14" s="1"/>
  <c r="D12" i="10"/>
  <c r="B23" i="10" s="1"/>
  <c r="B42" i="12"/>
  <c r="B40" i="13"/>
  <c r="B37" i="13"/>
  <c r="B34" i="13"/>
  <c r="AD10" i="7"/>
  <c r="T11" i="7"/>
  <c r="E12" i="7"/>
  <c r="AD12" i="7"/>
  <c r="AH17" i="7"/>
  <c r="AH23" i="7"/>
  <c r="T29" i="7"/>
  <c r="AD30" i="7"/>
  <c r="E32" i="7"/>
  <c r="AD32" i="7"/>
  <c r="AH39" i="7"/>
  <c r="AD9" i="8"/>
  <c r="T10" i="8"/>
  <c r="E11" i="8"/>
  <c r="O12" i="8"/>
  <c r="AH16" i="8"/>
  <c r="D28" i="8"/>
  <c r="AD29" i="8"/>
  <c r="AH35" i="8"/>
  <c r="T29" i="8"/>
  <c r="AF37" i="8"/>
  <c r="AF40" i="8"/>
  <c r="E29" i="8"/>
  <c r="J28" i="8"/>
  <c r="D10" i="9"/>
  <c r="J9" i="9"/>
  <c r="AH21" i="9"/>
  <c r="E10" i="9"/>
  <c r="B16" i="1"/>
  <c r="AD10" i="1"/>
  <c r="T11" i="1"/>
  <c r="J12" i="1"/>
  <c r="B19" i="1"/>
  <c r="AF20" i="1"/>
  <c r="B35" i="1"/>
  <c r="AF36" i="1"/>
  <c r="AF42" i="1"/>
  <c r="J12" i="2"/>
  <c r="B19" i="2"/>
  <c r="AF20" i="2"/>
  <c r="J32" i="2"/>
  <c r="B35" i="2"/>
  <c r="AF36" i="2"/>
  <c r="Y30" i="2" s="1"/>
  <c r="B41" i="2"/>
  <c r="AF42" i="2"/>
  <c r="Y31" i="2" s="1"/>
  <c r="B16" i="12"/>
  <c r="B19" i="12"/>
  <c r="D10" i="10"/>
  <c r="D11" i="12"/>
  <c r="B35" i="13"/>
  <c r="B38" i="13"/>
  <c r="D11" i="7"/>
  <c r="D29" i="7"/>
  <c r="D10" i="8"/>
  <c r="AD31" i="8"/>
  <c r="E31" i="8"/>
  <c r="T28" i="8"/>
  <c r="D9" i="9"/>
  <c r="AH16" i="9"/>
  <c r="T10" i="9"/>
  <c r="AD10" i="9"/>
  <c r="AH22" i="9"/>
  <c r="O12" i="9"/>
  <c r="AF22" i="9"/>
  <c r="T11" i="9"/>
  <c r="D11" i="10"/>
  <c r="E31" i="1"/>
  <c r="E31" i="2"/>
  <c r="B38" i="12"/>
  <c r="B41" i="12"/>
  <c r="B35" i="12"/>
  <c r="B15" i="14"/>
  <c r="B18" i="14"/>
  <c r="B37" i="14"/>
  <c r="B34" i="14"/>
  <c r="B23" i="12"/>
  <c r="B21" i="13"/>
  <c r="B15" i="13"/>
  <c r="AD13" i="7"/>
  <c r="AD10" i="8"/>
  <c r="AD12" i="8"/>
  <c r="AF15" i="8"/>
  <c r="J31" i="8"/>
  <c r="AF34" i="8"/>
  <c r="AD30" i="8"/>
  <c r="E30" i="8"/>
  <c r="AF35" i="8"/>
  <c r="AH37" i="8"/>
  <c r="T30" i="8"/>
  <c r="AH41" i="8"/>
  <c r="O31" i="8"/>
  <c r="AF18" i="9"/>
  <c r="AD12" i="9"/>
  <c r="E12" i="9"/>
  <c r="T9" i="9"/>
  <c r="AD31" i="9"/>
  <c r="E31" i="9"/>
  <c r="T28" i="9"/>
  <c r="AH37" i="9"/>
  <c r="B16" i="2"/>
  <c r="B19" i="13"/>
  <c r="B16" i="13"/>
  <c r="B20" i="14"/>
  <c r="B14" i="14"/>
  <c r="B36" i="14"/>
  <c r="B39" i="14"/>
  <c r="B33" i="14"/>
  <c r="D10" i="7"/>
  <c r="D12" i="7"/>
  <c r="B23" i="7" s="1"/>
  <c r="D30" i="7"/>
  <c r="J31" i="7"/>
  <c r="D9" i="8"/>
  <c r="AF22" i="8"/>
  <c r="D29" i="8"/>
  <c r="AH34" i="8"/>
  <c r="J12" i="9"/>
  <c r="AD11" i="9"/>
  <c r="E11" i="9"/>
  <c r="AD9" i="9"/>
  <c r="AF16" i="9"/>
  <c r="AH18" i="9"/>
  <c r="AF21" i="9"/>
  <c r="AH38" i="9"/>
  <c r="AF38" i="9"/>
  <c r="J30" i="9"/>
  <c r="B35" i="10"/>
  <c r="B41" i="10"/>
  <c r="AD28" i="8"/>
  <c r="J28" i="9"/>
  <c r="AD28" i="9"/>
  <c r="T29" i="9"/>
  <c r="E30" i="9"/>
  <c r="AD30" i="9"/>
  <c r="AH35" i="9"/>
  <c r="AH41" i="9"/>
  <c r="T10" i="10"/>
  <c r="E11" i="10"/>
  <c r="AD11" i="10"/>
  <c r="T12" i="10"/>
  <c r="E13" i="10"/>
  <c r="AD13" i="10"/>
  <c r="AD29" i="10"/>
  <c r="T30" i="10"/>
  <c r="E31" i="10"/>
  <c r="B36" i="10"/>
  <c r="AF38" i="10"/>
  <c r="Y29" i="10" s="1"/>
  <c r="T10" i="12"/>
  <c r="E11" i="12"/>
  <c r="AD11" i="12"/>
  <c r="T12" i="12"/>
  <c r="E13" i="12"/>
  <c r="AF16" i="12"/>
  <c r="AF22" i="12"/>
  <c r="AD29" i="12"/>
  <c r="T30" i="12"/>
  <c r="E31" i="12"/>
  <c r="AF38" i="12"/>
  <c r="T9" i="13"/>
  <c r="E10" i="13"/>
  <c r="AD10" i="13"/>
  <c r="T11" i="13"/>
  <c r="E12" i="13"/>
  <c r="AF18" i="13"/>
  <c r="AF19" i="13"/>
  <c r="AF22" i="13"/>
  <c r="T28" i="13"/>
  <c r="AF40" i="13"/>
  <c r="AF41" i="13"/>
  <c r="AH15" i="14"/>
  <c r="AD9" i="14"/>
  <c r="J13" i="10"/>
  <c r="AH16" i="10"/>
  <c r="AF17" i="10"/>
  <c r="AH22" i="10"/>
  <c r="AF23" i="10"/>
  <c r="J31" i="10"/>
  <c r="AF39" i="10"/>
  <c r="Y30" i="10" s="1"/>
  <c r="J13" i="12"/>
  <c r="AF17" i="12"/>
  <c r="AF23" i="12"/>
  <c r="J31" i="12"/>
  <c r="AF39" i="12"/>
  <c r="AF15" i="13"/>
  <c r="AH18" i="13"/>
  <c r="AH35" i="13"/>
  <c r="T29" i="13"/>
  <c r="AF37" i="13"/>
  <c r="AD28" i="13"/>
  <c r="AH40" i="13"/>
  <c r="AF14" i="14"/>
  <c r="AF17" i="14"/>
  <c r="AD11" i="14"/>
  <c r="E11" i="14"/>
  <c r="T8" i="14"/>
  <c r="AF18" i="14"/>
  <c r="E29" i="9"/>
  <c r="AD10" i="10"/>
  <c r="T11" i="10"/>
  <c r="E12" i="10"/>
  <c r="O13" i="10"/>
  <c r="T29" i="10"/>
  <c r="AD30" i="10"/>
  <c r="E32" i="10"/>
  <c r="AD10" i="12"/>
  <c r="T11" i="12"/>
  <c r="E12" i="12"/>
  <c r="O13" i="12"/>
  <c r="T29" i="12"/>
  <c r="AD30" i="12"/>
  <c r="E32" i="12"/>
  <c r="AD9" i="13"/>
  <c r="AH19" i="13"/>
  <c r="AF21" i="13"/>
  <c r="AD29" i="13"/>
  <c r="AD30" i="13"/>
  <c r="E30" i="13"/>
  <c r="AH41" i="13"/>
  <c r="AD10" i="14"/>
  <c r="E10" i="14"/>
  <c r="AH21" i="14"/>
  <c r="O11" i="14"/>
  <c r="T10" i="14"/>
  <c r="C18" i="18"/>
  <c r="C23" i="18"/>
  <c r="C28" i="18"/>
  <c r="C34" i="18"/>
  <c r="AI34" i="18"/>
  <c r="AI17" i="19"/>
  <c r="Z13" i="19" s="1"/>
  <c r="AG19" i="19"/>
  <c r="AI23" i="19"/>
  <c r="AF16" i="20"/>
  <c r="AH20" i="20"/>
  <c r="AF22" i="20"/>
  <c r="AH36" i="20"/>
  <c r="AF38" i="20"/>
  <c r="AH42" i="20"/>
  <c r="AF16" i="21"/>
  <c r="AH20" i="21"/>
  <c r="AF22" i="21"/>
  <c r="AD27" i="14"/>
  <c r="T28" i="14"/>
  <c r="E29" i="14"/>
  <c r="AF36" i="14"/>
  <c r="AE11" i="18"/>
  <c r="F12" i="18"/>
  <c r="AE12" i="18"/>
  <c r="F13" i="18"/>
  <c r="F14" i="18"/>
  <c r="C19" i="18"/>
  <c r="C24" i="18"/>
  <c r="C30" i="18"/>
  <c r="C35" i="18"/>
  <c r="P10" i="19"/>
  <c r="C19" i="19"/>
  <c r="AG20" i="19"/>
  <c r="Z11" i="19" s="1"/>
  <c r="AD10" i="20"/>
  <c r="AF17" i="20"/>
  <c r="AF23" i="20"/>
  <c r="E31" i="20"/>
  <c r="AD31" i="20"/>
  <c r="AF39" i="20"/>
  <c r="AD10" i="21"/>
  <c r="AF17" i="21"/>
  <c r="AF23" i="21"/>
  <c r="E31" i="21"/>
  <c r="AD31" i="21"/>
  <c r="AF39" i="21"/>
  <c r="AF37" i="14"/>
  <c r="AI20" i="18"/>
  <c r="AJ15" i="18" s="1"/>
  <c r="AG22" i="18"/>
  <c r="AJ10" i="18" s="1"/>
  <c r="C26" i="18"/>
  <c r="AG27" i="18"/>
  <c r="AJ11" i="18" s="1"/>
  <c r="C31" i="18"/>
  <c r="AG32" i="18"/>
  <c r="AJ13" i="18" s="1"/>
  <c r="AG16" i="19"/>
  <c r="Z10" i="19" s="1"/>
  <c r="AG22" i="19"/>
  <c r="AF19" i="20"/>
  <c r="AF35" i="20"/>
  <c r="AF41" i="20"/>
  <c r="AF19" i="21"/>
  <c r="AF35" i="21"/>
  <c r="AF41" i="21"/>
  <c r="AK14" i="18"/>
  <c r="P15" i="18"/>
  <c r="C16" i="19"/>
  <c r="Y12" i="20" l="1"/>
  <c r="Y11" i="20"/>
  <c r="Y11" i="21"/>
  <c r="Y12" i="21"/>
  <c r="Y30" i="21"/>
  <c r="Y29" i="21"/>
  <c r="Y30" i="20"/>
  <c r="Y27" i="14"/>
  <c r="Y10" i="12"/>
  <c r="Y11" i="12"/>
  <c r="Y12" i="12"/>
  <c r="Y31" i="12"/>
  <c r="Y29" i="12"/>
  <c r="Y28" i="13"/>
  <c r="Y29" i="9"/>
  <c r="Y10" i="10"/>
  <c r="Y10" i="9"/>
  <c r="Y11" i="9"/>
  <c r="Y28" i="9"/>
  <c r="Y30" i="9"/>
  <c r="Y29" i="8"/>
  <c r="Y30" i="8"/>
  <c r="Y9" i="8"/>
  <c r="Y11" i="8"/>
  <c r="Y10" i="7"/>
  <c r="Y13" i="7"/>
  <c r="Y12" i="7"/>
  <c r="Y29" i="7"/>
  <c r="Y32" i="7"/>
  <c r="Y31" i="7"/>
  <c r="Y10" i="2"/>
  <c r="Y11" i="2"/>
  <c r="Y30" i="1"/>
  <c r="Y31" i="1"/>
  <c r="Y29" i="1"/>
  <c r="Y10" i="1"/>
  <c r="Y11" i="1"/>
  <c r="Y28" i="14"/>
  <c r="Y11" i="13"/>
  <c r="Y29" i="13"/>
  <c r="Y12" i="13"/>
  <c r="Y30" i="13"/>
  <c r="B22" i="13"/>
  <c r="B17" i="14"/>
  <c r="Y9" i="14"/>
  <c r="Y10" i="14"/>
  <c r="AJ12" i="18"/>
  <c r="Y9" i="13"/>
  <c r="Y31" i="21"/>
  <c r="B15" i="8"/>
  <c r="B21" i="8"/>
  <c r="B18" i="8"/>
  <c r="B22" i="7"/>
  <c r="B16" i="7"/>
  <c r="B19" i="7"/>
  <c r="Y31" i="10"/>
  <c r="B20" i="7"/>
  <c r="B17" i="7"/>
  <c r="B17" i="12"/>
  <c r="B20" i="12"/>
  <c r="B22" i="12"/>
  <c r="Y32" i="12"/>
  <c r="Y12" i="8"/>
  <c r="Y30" i="7"/>
  <c r="Y10" i="8"/>
  <c r="Y12" i="1"/>
  <c r="Y10" i="20"/>
  <c r="Y30" i="14"/>
  <c r="Y8" i="14"/>
  <c r="Y31" i="9"/>
  <c r="Y29" i="14"/>
  <c r="Y30" i="12"/>
  <c r="Y12" i="9"/>
  <c r="B22" i="10"/>
  <c r="B16" i="10"/>
  <c r="B19" i="10"/>
  <c r="Y31" i="8"/>
  <c r="B38" i="9"/>
  <c r="B35" i="9"/>
  <c r="Y32" i="2"/>
  <c r="Y29" i="20"/>
  <c r="Y32" i="20"/>
  <c r="Y13" i="21"/>
  <c r="AJ14" i="18"/>
  <c r="Y31" i="13"/>
  <c r="Y11" i="10"/>
  <c r="Y11" i="14"/>
  <c r="Z12" i="19"/>
  <c r="Y13" i="10"/>
  <c r="B38" i="8"/>
  <c r="B35" i="8"/>
  <c r="B36" i="7"/>
  <c r="B39" i="7"/>
  <c r="Y13" i="12"/>
  <c r="B17" i="10"/>
  <c r="B20" i="10"/>
  <c r="B21" i="9"/>
  <c r="B15" i="9"/>
  <c r="B18" i="9"/>
  <c r="B19" i="8"/>
  <c r="B16" i="8"/>
  <c r="Y32" i="10"/>
  <c r="Y13" i="1"/>
  <c r="Y12" i="2"/>
  <c r="Y11" i="7"/>
  <c r="Y10" i="21"/>
  <c r="Y13" i="20"/>
  <c r="Y12" i="10"/>
  <c r="Y10" i="13"/>
  <c r="Y31" i="20"/>
  <c r="Y9" i="9"/>
  <c r="Y28" i="8"/>
  <c r="B38" i="7"/>
  <c r="B41" i="7"/>
  <c r="B35" i="7"/>
  <c r="B16" i="9"/>
  <c r="B19" i="9"/>
  <c r="B37" i="8"/>
  <c r="B40" i="8"/>
  <c r="B34" i="8"/>
  <c r="Y32" i="1"/>
  <c r="Y13" i="2"/>
  <c r="B40" i="9"/>
</calcChain>
</file>

<file path=xl/sharedStrings.xml><?xml version="1.0" encoding="utf-8"?>
<sst xmlns="http://schemas.openxmlformats.org/spreadsheetml/2006/main" count="2025" uniqueCount="331">
  <si>
    <t>Pohjanmaa Liiga 2018</t>
  </si>
  <si>
    <t>Ottelujärjestys:</t>
  </si>
  <si>
    <t>Järj: gurut</t>
  </si>
  <si>
    <t>1. kierros</t>
  </si>
  <si>
    <t>1-3</t>
  </si>
  <si>
    <t>2-4</t>
  </si>
  <si>
    <t>2. kierros</t>
  </si>
  <si>
    <t>1-4</t>
  </si>
  <si>
    <t>2-3</t>
  </si>
  <si>
    <t>3. kierros</t>
  </si>
  <si>
    <t>1-2</t>
  </si>
  <si>
    <t>3-4</t>
  </si>
  <si>
    <t>Klo 10.00</t>
  </si>
  <si>
    <t>Pooli A</t>
  </si>
  <si>
    <t>Ottelut</t>
  </si>
  <si>
    <t>Erät</t>
  </si>
  <si>
    <t>Sij.</t>
  </si>
  <si>
    <t>ERÄT</t>
  </si>
  <si>
    <t>OTTELU</t>
  </si>
  <si>
    <t>Tuomari</t>
  </si>
  <si>
    <t>-</t>
  </si>
  <si>
    <t>Pooli B</t>
  </si>
  <si>
    <t>Pooli C</t>
  </si>
  <si>
    <t>Pooli D</t>
  </si>
  <si>
    <t>A1</t>
  </si>
  <si>
    <t>d2</t>
  </si>
  <si>
    <t>b1</t>
  </si>
  <si>
    <t>c2</t>
  </si>
  <si>
    <t>b2</t>
  </si>
  <si>
    <t>c1</t>
  </si>
  <si>
    <t>a2</t>
  </si>
  <si>
    <t>D1</t>
  </si>
  <si>
    <t>HARRASTELIJA -SARJA:</t>
  </si>
  <si>
    <t>Vesa Peltovirta Gurut</t>
  </si>
  <si>
    <t>ö</t>
  </si>
  <si>
    <t>Timo Haavisto KurVi</t>
  </si>
  <si>
    <t>Arto Anttila Gurut</t>
  </si>
  <si>
    <t>n</t>
  </si>
  <si>
    <t>Kalle Anttila Gurut</t>
  </si>
  <si>
    <t>Jukka Kalliomäki Gurut</t>
  </si>
  <si>
    <t>å</t>
  </si>
  <si>
    <t>Rami Peltovirta Gurut</t>
  </si>
  <si>
    <t>Jari Antinoja Sesi</t>
  </si>
  <si>
    <t>Pekka Övermark</t>
  </si>
  <si>
    <t>Sesi</t>
  </si>
  <si>
    <t>Juhani Tevaniemi SeSi</t>
  </si>
  <si>
    <t>Alice Pääkkö SeSi</t>
  </si>
  <si>
    <t>p</t>
  </si>
  <si>
    <t>Topi Välimäki SeSi</t>
  </si>
  <si>
    <t>Risto Jokiranta</t>
  </si>
  <si>
    <t>SeSi</t>
  </si>
  <si>
    <t>Eetu Nappari SeSi</t>
  </si>
  <si>
    <t>Sakari Paaso SeSi</t>
  </si>
  <si>
    <t>Aleksei Belov Por-83</t>
  </si>
  <si>
    <t>Julia Belov Por-83</t>
  </si>
  <si>
    <t>Ville Tuomela Kurvi</t>
  </si>
  <si>
    <t>Kai Asunmaa Kurvi</t>
  </si>
  <si>
    <t>Mika Mäkelä SeSi</t>
  </si>
  <si>
    <t>o</t>
  </si>
  <si>
    <t>Byron Papakastrisios BTK Halex</t>
  </si>
  <si>
    <t>Simon Strömberg</t>
  </si>
  <si>
    <t>BTK Halex</t>
  </si>
  <si>
    <t>Isak Porthin BTK Halex</t>
  </si>
  <si>
    <t>Arik Porthin BTK Halex</t>
  </si>
  <si>
    <t>Lars Edberg Sesi</t>
  </si>
  <si>
    <t>Jukka Mäki-Harja</t>
  </si>
  <si>
    <t>Kalle Karuaho Por-83</t>
  </si>
  <si>
    <t>____________________________</t>
  </si>
  <si>
    <t>RATING -SARJA:</t>
  </si>
  <si>
    <t>Mika Heljala Por-83</t>
  </si>
  <si>
    <t>Anni Heljala Por-83</t>
  </si>
  <si>
    <t>Jukka Dahlström KoKu</t>
  </si>
  <si>
    <t>Mats Ingman Koku</t>
  </si>
  <si>
    <t>Keijo Mäntyniemi Kurvi</t>
  </si>
  <si>
    <t>Tomas Porthin BTK Halex</t>
  </si>
  <si>
    <t>Zelfir Hot Por-83</t>
  </si>
  <si>
    <t>_________________________</t>
  </si>
  <si>
    <t>NUORET:</t>
  </si>
  <si>
    <t>Akseli Haapoja SeSi</t>
  </si>
  <si>
    <t>Julius Rantala Por-83</t>
  </si>
  <si>
    <t>Kalle Tomberg Por-83</t>
  </si>
  <si>
    <t>Niko Karuaho Por-83</t>
  </si>
  <si>
    <t>_____________________________</t>
  </si>
  <si>
    <t>NELINPELI:</t>
  </si>
  <si>
    <t>Vesa Peltovirta Gurut - Rami Peltovirta Gurut</t>
  </si>
  <si>
    <t>Arto Anttila Gurut - Kalle Anttila Gurut</t>
  </si>
  <si>
    <t>Jukka Kalliomäki Gurut - Zelfir Hot Por-83</t>
  </si>
  <si>
    <t>Timo Haavisto KurVi - Keijo Mäntyniemi Kurvi</t>
  </si>
  <si>
    <t>Jari Antinoja Sesi - Pekka Övermark Sesi</t>
  </si>
  <si>
    <t>Mika Heljala Por-83 - Anni Heljala Por-83</t>
  </si>
  <si>
    <t>Juhani Tevaniemi SeSi - Alice Pääkkö SeSi</t>
  </si>
  <si>
    <t>Kari Jokiranta SeSi - Topi Välimäki SeSi</t>
  </si>
  <si>
    <t>Sakari Paaso SeSi - Akseli Haapoja Sesi</t>
  </si>
  <si>
    <t>Julia Belov Por-83 - Aleksei Belov Por-83</t>
  </si>
  <si>
    <t>Antti Nieminen PT-75 - Ari Kujala PT-75</t>
  </si>
  <si>
    <t>Ville Tuomela Kurvi - Kai Asunmaa Kurvi</t>
  </si>
  <si>
    <t>Risto Jokiranta SeSi SeSi – Eetu Nappari Sesi</t>
  </si>
  <si>
    <t>Nro</t>
  </si>
  <si>
    <t>Nimi</t>
  </si>
  <si>
    <t>Seura</t>
  </si>
  <si>
    <t>Nimi, Seura</t>
  </si>
  <si>
    <t>Anttila Arto</t>
  </si>
  <si>
    <t>Gurut</t>
  </si>
  <si>
    <t>Anttila Kalle</t>
  </si>
  <si>
    <t>Peltovirta Rami</t>
  </si>
  <si>
    <t>Pörn Christoffer</t>
  </si>
  <si>
    <t>Halex</t>
  </si>
  <si>
    <t>Norrbo Peter</t>
  </si>
  <si>
    <t>Isojoki</t>
  </si>
  <si>
    <t>Bergfors Jonas</t>
  </si>
  <si>
    <t>KoKu</t>
  </si>
  <si>
    <t>Bergfors Mårten</t>
  </si>
  <si>
    <t>Dahlström Jukka</t>
  </si>
  <si>
    <t>Gammelgård Levi</t>
  </si>
  <si>
    <t>Hagen Vanja</t>
  </si>
  <si>
    <t>Herrgård Bo-Eric</t>
  </si>
  <si>
    <t>Holmqvist Hampus</t>
  </si>
  <si>
    <t>Ingman Mats</t>
  </si>
  <si>
    <t>Klockars Isak</t>
  </si>
  <si>
    <t>Lerviks Bengt</t>
  </si>
  <si>
    <t>Leskinen Janne</t>
  </si>
  <si>
    <t>Levander Sam</t>
  </si>
  <si>
    <t>Levälahti Gideon</t>
  </si>
  <si>
    <t>Paro Rune</t>
  </si>
  <si>
    <t>Risku Jarkko</t>
  </si>
  <si>
    <t>Rosenberg Fanny</t>
  </si>
  <si>
    <t>Rosenqvist Johannes</t>
  </si>
  <si>
    <t>Rönn Johan</t>
  </si>
  <si>
    <t>Rönnback Emilia</t>
  </si>
  <si>
    <t>Strandback Frida</t>
  </si>
  <si>
    <t>Strandback Oscar</t>
  </si>
  <si>
    <t>Ström Börje</t>
  </si>
  <si>
    <t>Styrylski-Palka Julius</t>
  </si>
  <si>
    <t>Vuorenmaa Jouni</t>
  </si>
  <si>
    <t>Asunmaa Kai</t>
  </si>
  <si>
    <t>KurVi</t>
  </si>
  <si>
    <t>Haavisto Timo</t>
  </si>
  <si>
    <t>Lindroos Jukka</t>
  </si>
  <si>
    <t>Lindroos Sisu</t>
  </si>
  <si>
    <t>Mäntyniemi Keijo</t>
  </si>
  <si>
    <t>Siltanen Juha</t>
  </si>
  <si>
    <t>Wennman Henrik</t>
  </si>
  <si>
    <t>Riemu</t>
  </si>
  <si>
    <t>Antinoja Jari</t>
  </si>
  <si>
    <t>Jokiranta Kari</t>
  </si>
  <si>
    <t>Jokiranta Risto</t>
  </si>
  <si>
    <t>Julmala Juha</t>
  </si>
  <si>
    <t>Mäkelä Mika</t>
  </si>
  <si>
    <t>Pääkkö Alice</t>
  </si>
  <si>
    <t>Repetti Vesa-Matti</t>
  </si>
  <si>
    <t>Tevaniemi Juhani</t>
  </si>
  <si>
    <t>Övermark Pekka</t>
  </si>
  <si>
    <t>Paaso Ilkka</t>
  </si>
  <si>
    <t>Paaso Sakari</t>
  </si>
  <si>
    <t>Wallius Esa</t>
  </si>
  <si>
    <t>Mäkinen Mikael</t>
  </si>
  <si>
    <t>Puustjärvi Jesse</t>
  </si>
  <si>
    <t>Övermark Niko</t>
  </si>
  <si>
    <t>Lappajärvi</t>
  </si>
  <si>
    <t>Harju Jani</t>
  </si>
  <si>
    <t>Vaasa</t>
  </si>
  <si>
    <t>Mäki-harja Jukka</t>
  </si>
  <si>
    <t>Tuomela Ville</t>
  </si>
  <si>
    <t>JuVo</t>
  </si>
  <si>
    <t>Petka Michaek</t>
  </si>
  <si>
    <t>Rauma</t>
  </si>
  <si>
    <t>Belov Nikolai</t>
  </si>
  <si>
    <t>Por-83</t>
  </si>
  <si>
    <t>Taavela Juuso</t>
  </si>
  <si>
    <t>Taavela Petri</t>
  </si>
  <si>
    <t>Peltovirta Vesa</t>
  </si>
  <si>
    <t>Kalliomäki Jukka</t>
  </si>
  <si>
    <t>Edberg Lars</t>
  </si>
  <si>
    <t>Hot Zelfir</t>
  </si>
  <si>
    <t>Hänninen Paavo</t>
  </si>
  <si>
    <t>Kähtävä Konsta</t>
  </si>
  <si>
    <t>Haapoja Akseli</t>
  </si>
  <si>
    <t>Nappari Eetu</t>
  </si>
  <si>
    <t>Karuaho Kalle</t>
  </si>
  <si>
    <t>Belov Aleksei</t>
  </si>
  <si>
    <t xml:space="preserve">Byron Papakastrisios </t>
  </si>
  <si>
    <t>Isak Porthin</t>
  </si>
  <si>
    <t>Arik Porthin</t>
  </si>
  <si>
    <t>Belov Julia</t>
  </si>
  <si>
    <t>Välimäki Topi</t>
  </si>
  <si>
    <t xml:space="preserve">Lilijie Li </t>
  </si>
  <si>
    <t>Kaarineva Ismo</t>
  </si>
  <si>
    <t>Heljala Mika</t>
  </si>
  <si>
    <t>heljala Anni</t>
  </si>
  <si>
    <t>Porthin Thomas</t>
  </si>
  <si>
    <t>Rantala Julius</t>
  </si>
  <si>
    <t>Tomberg Kalle</t>
  </si>
  <si>
    <t>Järj: Gurut</t>
  </si>
  <si>
    <t>Pohjanmaa Liiga 2016-17</t>
  </si>
  <si>
    <t>Harraste</t>
  </si>
  <si>
    <t xml:space="preserve">KLO </t>
  </si>
  <si>
    <t>F2</t>
  </si>
  <si>
    <t>C2</t>
  </si>
  <si>
    <t>E1</t>
  </si>
  <si>
    <t>B2</t>
  </si>
  <si>
    <t>G2</t>
  </si>
  <si>
    <t>C1</t>
  </si>
  <si>
    <t>A2</t>
  </si>
  <si>
    <t>B1</t>
  </si>
  <si>
    <t>D2</t>
  </si>
  <si>
    <t>G1</t>
  </si>
  <si>
    <t>E2</t>
  </si>
  <si>
    <t>F1</t>
  </si>
  <si>
    <t>Rating</t>
  </si>
  <si>
    <t>Klo 13.00</t>
  </si>
  <si>
    <t>Järj:Gurut</t>
  </si>
  <si>
    <t>Kaksinpeli</t>
  </si>
  <si>
    <t>16-17</t>
  </si>
  <si>
    <t>KLO 14.30</t>
  </si>
  <si>
    <t>Pohjanmaa GP 26.-27.10.2002</t>
  </si>
  <si>
    <t>Järj: KoKu, SeSi</t>
  </si>
  <si>
    <t>1.</t>
  </si>
  <si>
    <t>2.</t>
  </si>
  <si>
    <t>3.</t>
  </si>
  <si>
    <t>1-5</t>
  </si>
  <si>
    <t>3-6</t>
  </si>
  <si>
    <t>2-6</t>
  </si>
  <si>
    <t>3-5</t>
  </si>
  <si>
    <t>2-5</t>
  </si>
  <si>
    <t>4-6</t>
  </si>
  <si>
    <t>4. kierros</t>
  </si>
  <si>
    <t>1-6</t>
  </si>
  <si>
    <t>4-5</t>
  </si>
  <si>
    <t>5. kierros</t>
  </si>
  <si>
    <t>5-6</t>
  </si>
  <si>
    <t>Risto Jokiranta SeSi - Eetu Nappari Sesi</t>
  </si>
  <si>
    <t>Ismo Kaarineva  PT-75 - Lijie Li PT-75</t>
  </si>
  <si>
    <t>Juha Julmala Sesi - Tomas Porthin BTK Halex</t>
  </si>
  <si>
    <t>esa Peltovirta Gurut - Rami Peltovirta Gurut</t>
  </si>
  <si>
    <t>Kari Jokiranta  SeSi - Topi Välimäki SeSi</t>
  </si>
  <si>
    <t>Pooli c</t>
  </si>
  <si>
    <t>MJ-15</t>
  </si>
  <si>
    <t>Pooli d</t>
  </si>
  <si>
    <t>Harrastelijat E &amp; F</t>
  </si>
  <si>
    <t>Harrastelijat C &amp; D</t>
  </si>
  <si>
    <t>Harrastelijat A &amp; B</t>
  </si>
  <si>
    <t>Rating C &amp; D</t>
  </si>
  <si>
    <t>Rating A &amp; B</t>
  </si>
  <si>
    <t>Rating E &amp; F</t>
  </si>
  <si>
    <t>Nelurit A &amp; B</t>
  </si>
  <si>
    <t>Nelurit C &amp; D</t>
  </si>
  <si>
    <t>Niko Aitto-oja</t>
  </si>
  <si>
    <t>Nuoret A &amp; B</t>
  </si>
  <si>
    <t>Nuoret C&amp;D</t>
  </si>
  <si>
    <t>Pohjanmaa Liiga 2017-2018</t>
  </si>
  <si>
    <t>Pohjanmaa Liiga 2017- 2018</t>
  </si>
  <si>
    <t>Lars ekberg - Jani Harju</t>
  </si>
  <si>
    <t>Pooli F (harraste)</t>
  </si>
  <si>
    <t>Pooli E (harraste)</t>
  </si>
  <si>
    <t>Pooli A (rating)</t>
  </si>
  <si>
    <t>Pooli B (rating),</t>
  </si>
  <si>
    <t>Pooli B (harraste)</t>
  </si>
  <si>
    <t>Pooli A (harraste)</t>
  </si>
  <si>
    <t>Pooli D (harraste)</t>
  </si>
  <si>
    <t>Pooli C (harraste)</t>
  </si>
  <si>
    <t>Harraste G</t>
  </si>
  <si>
    <t>Pooli G (harraste)</t>
  </si>
  <si>
    <t>Pooli C (rating)</t>
  </si>
  <si>
    <t>Pooli D (rating)</t>
  </si>
  <si>
    <t>Pooli E (rating)</t>
  </si>
  <si>
    <t>Pooli F (rating)</t>
  </si>
  <si>
    <t>Pooli A (nelurit)</t>
  </si>
  <si>
    <t>Pooli B (nelurit)</t>
  </si>
  <si>
    <t xml:space="preserve"> </t>
  </si>
  <si>
    <t>Nuoret Cup</t>
  </si>
  <si>
    <t>Aitto-oja Niko</t>
  </si>
  <si>
    <t>Aitto-Oja</t>
  </si>
  <si>
    <t xml:space="preserve">Byron P, </t>
  </si>
  <si>
    <t>Byron P.</t>
  </si>
  <si>
    <t>11-6, 11-6</t>
  </si>
  <si>
    <t>5-11, 11-4, 13-15</t>
  </si>
  <si>
    <t>6-11, 7-11, 8,11</t>
  </si>
  <si>
    <t>Nuorten voittaja: Paaso, Sakari</t>
  </si>
  <si>
    <t>11-4, 11-4, 11-2</t>
  </si>
  <si>
    <t>11-4, 11-4, 12-10</t>
  </si>
  <si>
    <t>10-12, 6-11, 0-2</t>
  </si>
  <si>
    <t>11-7, 11-7</t>
  </si>
  <si>
    <t>7-11, 11-7, 14-12</t>
  </si>
  <si>
    <t>Dahlström</t>
  </si>
  <si>
    <t>Edeberg Lars</t>
  </si>
  <si>
    <t>10-12, 11-4, 5-11, 2-1</t>
  </si>
  <si>
    <t>2-11, 11-6, 11-6</t>
  </si>
  <si>
    <t>6-11, 9-11</t>
  </si>
  <si>
    <t xml:space="preserve">Jokiranta Risto </t>
  </si>
  <si>
    <t>6-11, 7-11</t>
  </si>
  <si>
    <t>7-11,4-11</t>
  </si>
  <si>
    <t xml:space="preserve">14-16, 6-11 </t>
  </si>
  <si>
    <t>Övermark</t>
  </si>
  <si>
    <t>3-11, 11-9, 9-11</t>
  </si>
  <si>
    <t>7-11, 12-10, 11-7</t>
  </si>
  <si>
    <t>Porthin T</t>
  </si>
  <si>
    <t>12-10. 5-11, 7-11,11-8,6-11</t>
  </si>
  <si>
    <t>Heljala Anni</t>
  </si>
  <si>
    <t>7-11, 6-11</t>
  </si>
  <si>
    <t>11-4. 11-6</t>
  </si>
  <si>
    <t>4-11, 9-11</t>
  </si>
  <si>
    <t>Dahlström J</t>
  </si>
  <si>
    <t>11-7,11-4, 12-10</t>
  </si>
  <si>
    <t>11-9,11-6,11-8</t>
  </si>
  <si>
    <t>8-11,7-11, 3-11</t>
  </si>
  <si>
    <t>7-11,8-11,7-11</t>
  </si>
  <si>
    <t>11-5,11-6,12-10</t>
  </si>
  <si>
    <t>Ingman</t>
  </si>
  <si>
    <t>7-11,9-11,7-11</t>
  </si>
  <si>
    <t>10-12,11-5,10-12,10-12</t>
  </si>
  <si>
    <t>7-11, 9-11,11-9,8-11</t>
  </si>
  <si>
    <t>Nelinpeli</t>
  </si>
  <si>
    <t>Gurut osakilpailu 14.1.2018</t>
  </si>
  <si>
    <t>Kujala &amp; Nieminen</t>
  </si>
  <si>
    <t>Jukka Kalliomäki Gurut - Jukka Mäki-Harja</t>
  </si>
  <si>
    <t>Kalliomäki &amp; Mäki-Harja</t>
  </si>
  <si>
    <t>Heljala &amp; Heljala</t>
  </si>
  <si>
    <t>Haavisto &amp; Mäntyniemi</t>
  </si>
  <si>
    <t>Julmala  &amp; Porthin</t>
  </si>
  <si>
    <t>Ekberg &amp; Harju</t>
  </si>
  <si>
    <t>Kaarineva &amp; Lijie</t>
  </si>
  <si>
    <t>Antinoja-Övermark</t>
  </si>
  <si>
    <t xml:space="preserve">Heljala &amp; Heljala </t>
  </si>
  <si>
    <t>Julmala &amp; Porthin</t>
  </si>
  <si>
    <t>8-11,11-8,11-8</t>
  </si>
  <si>
    <t>11-6.11-6</t>
  </si>
  <si>
    <t>11-6,11-9</t>
  </si>
  <si>
    <t>11-9,3-11,12-10</t>
  </si>
  <si>
    <t>5-11,8-11,11-9,10-12</t>
  </si>
  <si>
    <t>8-11,11-5,11-5,11-5</t>
  </si>
  <si>
    <t>6-11,5-11,11-9,11-6,7-11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</si>
</sst>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1"/>
    </font>
    <font>
      <b/>
      <sz val="16"/>
      <name val="Arial"/>
      <family val="2"/>
      <charset val="1"/>
    </font>
    <font>
      <b/>
      <u/>
      <sz val="10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sz val="7"/>
      <name val="Arial"/>
      <family val="2"/>
      <charset val="1"/>
    </font>
    <font>
      <sz val="12"/>
      <name val="MS Sans Serif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u/>
      <sz val="12"/>
      <name val="Arial"/>
      <family val="2"/>
      <charset val="1"/>
    </font>
    <font>
      <sz val="11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BCCCE"/>
        <bgColor rgb="FFCCCCFF"/>
      </patternFill>
    </fill>
  </fills>
  <borders count="19">
    <border>
      <left/>
      <right/>
      <top/>
      <bottom/>
      <diagonal/>
    </border>
    <border>
      <left style="thin">
        <color rgb="FF31363B"/>
      </left>
      <right style="thin">
        <color rgb="FF31363B"/>
      </right>
      <top style="thin">
        <color rgb="FF31363B"/>
      </top>
      <bottom style="thin">
        <color rgb="FF31363B"/>
      </bottom>
      <diagonal/>
    </border>
    <border>
      <left style="thin">
        <color rgb="FF31363B"/>
      </left>
      <right/>
      <top style="thin">
        <color rgb="FF31363B"/>
      </top>
      <bottom style="thin">
        <color rgb="FF31363B"/>
      </bottom>
      <diagonal/>
    </border>
    <border>
      <left/>
      <right style="thin">
        <color rgb="FF31363B"/>
      </right>
      <top style="thin">
        <color rgb="FF31363B"/>
      </top>
      <bottom style="thin">
        <color rgb="FF31363B"/>
      </bottom>
      <diagonal/>
    </border>
    <border>
      <left/>
      <right/>
      <top style="thin">
        <color rgb="FF31363B"/>
      </top>
      <bottom style="thin">
        <color rgb="FF31363B"/>
      </bottom>
      <diagonal/>
    </border>
    <border>
      <left style="thin">
        <color rgb="FF31363B"/>
      </left>
      <right/>
      <top style="thin">
        <color rgb="FF31363B"/>
      </top>
      <bottom/>
      <diagonal/>
    </border>
    <border>
      <left/>
      <right/>
      <top style="thin">
        <color rgb="FF31363B"/>
      </top>
      <bottom/>
      <diagonal/>
    </border>
    <border>
      <left/>
      <right style="thin">
        <color rgb="FF31363B"/>
      </right>
      <top style="thin">
        <color rgb="FF31363B"/>
      </top>
      <bottom/>
      <diagonal/>
    </border>
    <border>
      <left style="thin">
        <color rgb="FF31363B"/>
      </left>
      <right/>
      <top/>
      <bottom/>
      <diagonal/>
    </border>
    <border>
      <left/>
      <right style="thin">
        <color rgb="FF31363B"/>
      </right>
      <top/>
      <bottom/>
      <diagonal/>
    </border>
    <border>
      <left style="thin">
        <color rgb="FF31363B"/>
      </left>
      <right/>
      <top/>
      <bottom style="thin">
        <color rgb="FF31363B"/>
      </bottom>
      <diagonal/>
    </border>
    <border>
      <left/>
      <right/>
      <top/>
      <bottom style="thin">
        <color rgb="FF31363B"/>
      </bottom>
      <diagonal/>
    </border>
    <border>
      <left/>
      <right style="thin">
        <color rgb="FF31363B"/>
      </right>
      <top/>
      <bottom style="thin">
        <color rgb="FF31363B"/>
      </bottom>
      <diagonal/>
    </border>
    <border>
      <left style="thin">
        <color rgb="FF31363B"/>
      </left>
      <right style="thin">
        <color rgb="FF31363B"/>
      </right>
      <top style="thin">
        <color rgb="FF31363B"/>
      </top>
      <bottom style="hair">
        <color rgb="FF31363B"/>
      </bottom>
      <diagonal/>
    </border>
    <border>
      <left/>
      <right/>
      <top style="thin">
        <color rgb="FF31363B"/>
      </top>
      <bottom style="hair">
        <color rgb="FF31363B"/>
      </bottom>
      <diagonal/>
    </border>
    <border>
      <left style="thin">
        <color rgb="FF31363B"/>
      </left>
      <right style="thin">
        <color rgb="FF31363B"/>
      </right>
      <top/>
      <bottom style="thin">
        <color rgb="FF31363B"/>
      </bottom>
      <diagonal/>
    </border>
    <border>
      <left style="thin">
        <color rgb="FF31363B"/>
      </left>
      <right style="thin">
        <color rgb="FF31363B"/>
      </right>
      <top style="thin">
        <color rgb="FF31363B"/>
      </top>
      <bottom/>
      <diagonal/>
    </border>
    <border>
      <left/>
      <right style="thin">
        <color rgb="FF31363B"/>
      </right>
      <top style="thin">
        <color rgb="FF31363B"/>
      </top>
      <bottom style="hair">
        <color rgb="FF31363B"/>
      </bottom>
      <diagonal/>
    </border>
    <border>
      <left/>
      <right style="thin">
        <color rgb="FF31363B"/>
      </right>
      <top/>
      <bottom style="hair">
        <color rgb="FF31363B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Border="1" applyProtection="1">
      <protection locked="0"/>
    </xf>
    <xf numFmtId="0" fontId="0" fillId="2" borderId="0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4" fillId="0" borderId="1" xfId="0" applyFont="1" applyBorder="1" applyAlignment="1">
      <alignment horizontal="center"/>
    </xf>
    <xf numFmtId="0" fontId="0" fillId="2" borderId="0" xfId="0" applyFont="1" applyFill="1" applyProtection="1">
      <protection locked="0"/>
    </xf>
    <xf numFmtId="0" fontId="4" fillId="0" borderId="1" xfId="0" applyFont="1" applyBorder="1"/>
    <xf numFmtId="0" fontId="0" fillId="0" borderId="2" xfId="0" applyFont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Font="1" applyBorder="1"/>
    <xf numFmtId="0" fontId="0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0" fillId="0" borderId="0" xfId="0" applyNumberFormat="1" applyFont="1"/>
    <xf numFmtId="0" fontId="0" fillId="2" borderId="2" xfId="0" applyFont="1" applyFill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0" fontId="0" fillId="2" borderId="3" xfId="0" applyFont="1" applyFill="1" applyBorder="1" applyProtection="1">
      <protection locked="0"/>
    </xf>
    <xf numFmtId="0" fontId="0" fillId="0" borderId="0" xfId="0" applyFont="1" applyBorder="1" applyProtection="1"/>
    <xf numFmtId="0" fontId="0" fillId="0" borderId="0" xfId="0" applyFont="1" applyProtection="1"/>
    <xf numFmtId="0" fontId="4" fillId="0" borderId="8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left"/>
    </xf>
    <xf numFmtId="0" fontId="4" fillId="0" borderId="8" xfId="0" applyFont="1" applyBorder="1" applyProtection="1"/>
    <xf numFmtId="0" fontId="4" fillId="0" borderId="0" xfId="0" applyFont="1" applyAlignment="1" applyProtection="1">
      <alignment horizontal="center"/>
    </xf>
    <xf numFmtId="0" fontId="0" fillId="0" borderId="0" xfId="0" applyFont="1" applyAlignment="1">
      <alignment horizontal="left"/>
    </xf>
    <xf numFmtId="0" fontId="0" fillId="2" borderId="10" xfId="0" applyFont="1" applyFill="1" applyBorder="1" applyProtection="1">
      <protection locked="0"/>
    </xf>
    <xf numFmtId="0" fontId="0" fillId="0" borderId="11" xfId="0" applyFont="1" applyBorder="1" applyAlignment="1" applyProtection="1">
      <alignment horizontal="center"/>
    </xf>
    <xf numFmtId="0" fontId="0" fillId="2" borderId="12" xfId="0" applyFont="1" applyFill="1" applyBorder="1" applyProtection="1">
      <protection locked="0"/>
    </xf>
    <xf numFmtId="0" fontId="0" fillId="0" borderId="8" xfId="0" applyFont="1" applyBorder="1" applyProtection="1"/>
    <xf numFmtId="0" fontId="0" fillId="0" borderId="0" xfId="0" applyFont="1" applyBorder="1" applyAlignment="1" applyProtection="1">
      <alignment horizontal="center"/>
    </xf>
    <xf numFmtId="0" fontId="0" fillId="0" borderId="9" xfId="0" applyFont="1" applyBorder="1" applyProtection="1"/>
    <xf numFmtId="0" fontId="4" fillId="0" borderId="0" xfId="0" applyFont="1" applyBorder="1" applyProtection="1"/>
    <xf numFmtId="0" fontId="4" fillId="0" borderId="10" xfId="0" applyFont="1" applyBorder="1" applyAlignment="1" applyProtection="1">
      <alignment horizontal="right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left"/>
    </xf>
    <xf numFmtId="0" fontId="4" fillId="0" borderId="10" xfId="0" applyFont="1" applyBorder="1" applyProtection="1"/>
    <xf numFmtId="0" fontId="0" fillId="0" borderId="0" xfId="0" applyFont="1" applyAlignment="1" applyProtection="1">
      <alignment horizontal="center"/>
    </xf>
    <xf numFmtId="0" fontId="0" fillId="0" borderId="11" xfId="0" applyFont="1" applyBorder="1"/>
    <xf numFmtId="0" fontId="4" fillId="0" borderId="13" xfId="0" applyFont="1" applyBorder="1"/>
    <xf numFmtId="0" fontId="0" fillId="0" borderId="14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center"/>
      <protection locked="0"/>
    </xf>
    <xf numFmtId="49" fontId="0" fillId="0" borderId="0" xfId="0" applyNumberFormat="1" applyFont="1" applyBorder="1" applyAlignment="1">
      <alignment horizontal="center"/>
    </xf>
    <xf numFmtId="0" fontId="4" fillId="0" borderId="15" xfId="0" applyFont="1" applyBorder="1"/>
    <xf numFmtId="0" fontId="0" fillId="0" borderId="11" xfId="0" applyFont="1" applyBorder="1" applyAlignment="1" applyProtection="1">
      <alignment horizontal="left"/>
      <protection locked="0"/>
    </xf>
    <xf numFmtId="0" fontId="0" fillId="0" borderId="12" xfId="0" applyFont="1" applyBorder="1"/>
    <xf numFmtId="49" fontId="6" fillId="0" borderId="16" xfId="0" applyNumberFormat="1" applyFont="1" applyBorder="1" applyAlignment="1" applyProtection="1">
      <alignment horizontal="center"/>
      <protection locked="0"/>
    </xf>
    <xf numFmtId="0" fontId="0" fillId="0" borderId="17" xfId="0" applyFont="1" applyBorder="1"/>
    <xf numFmtId="0" fontId="0" fillId="0" borderId="15" xfId="0" applyFont="1" applyBorder="1" applyAlignment="1" applyProtection="1">
      <alignment horizontal="center"/>
      <protection locked="0"/>
    </xf>
    <xf numFmtId="49" fontId="0" fillId="0" borderId="7" xfId="0" applyNumberFormat="1" applyFont="1" applyBorder="1" applyAlignment="1" applyProtection="1">
      <alignment horizontal="center"/>
      <protection locked="0"/>
    </xf>
    <xf numFmtId="49" fontId="0" fillId="0" borderId="0" xfId="0" applyNumberFormat="1" applyFont="1" applyBorder="1" applyAlignment="1" applyProtection="1">
      <alignment horizontal="center"/>
      <protection locked="0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 applyProtection="1">
      <alignment horizontal="center"/>
      <protection locked="0"/>
    </xf>
    <xf numFmtId="49" fontId="0" fillId="0" borderId="16" xfId="0" applyNumberFormat="1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Alignment="1">
      <alignment wrapText="1"/>
    </xf>
    <xf numFmtId="0" fontId="5" fillId="0" borderId="0" xfId="0" applyFont="1" applyBorder="1"/>
    <xf numFmtId="0" fontId="0" fillId="0" borderId="0" xfId="0" applyBorder="1"/>
    <xf numFmtId="0" fontId="7" fillId="0" borderId="0" xfId="0" applyFont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0" borderId="0" xfId="0" applyFont="1" applyAlignment="1">
      <alignment horizontal="right"/>
    </xf>
    <xf numFmtId="0" fontId="0" fillId="0" borderId="0" xfId="0" applyFont="1" applyBorder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>
      <alignment horizontal="center"/>
    </xf>
    <xf numFmtId="49" fontId="0" fillId="0" borderId="6" xfId="0" applyNumberFormat="1" applyFont="1" applyBorder="1" applyAlignment="1" applyProtection="1">
      <alignment horizontal="center"/>
      <protection locked="0"/>
    </xf>
    <xf numFmtId="0" fontId="0" fillId="0" borderId="18" xfId="0" applyFont="1" applyBorder="1"/>
    <xf numFmtId="0" fontId="8" fillId="0" borderId="0" xfId="0" applyFont="1"/>
    <xf numFmtId="0" fontId="9" fillId="2" borderId="0" xfId="0" applyFont="1" applyFill="1" applyBorder="1" applyProtection="1">
      <protection locked="0"/>
    </xf>
    <xf numFmtId="0" fontId="8" fillId="2" borderId="0" xfId="0" applyFont="1" applyFill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9" fillId="0" borderId="1" xfId="0" applyFont="1" applyBorder="1" applyAlignment="1">
      <alignment horizontal="center"/>
    </xf>
    <xf numFmtId="0" fontId="8" fillId="2" borderId="0" xfId="0" applyFont="1" applyFill="1" applyProtection="1">
      <protection locked="0"/>
    </xf>
    <xf numFmtId="0" fontId="9" fillId="0" borderId="1" xfId="0" applyFont="1" applyBorder="1"/>
    <xf numFmtId="0" fontId="8" fillId="0" borderId="2" xfId="0" applyFont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10" fillId="0" borderId="0" xfId="0" applyFont="1"/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7" xfId="0" applyFont="1" applyBorder="1"/>
    <xf numFmtId="0" fontId="8" fillId="0" borderId="5" xfId="0" applyFont="1" applyBorder="1"/>
    <xf numFmtId="0" fontId="9" fillId="0" borderId="0" xfId="0" applyFont="1" applyAlignment="1">
      <alignment horizontal="center"/>
    </xf>
    <xf numFmtId="49" fontId="8" fillId="0" borderId="0" xfId="0" applyNumberFormat="1" applyFont="1"/>
    <xf numFmtId="0" fontId="8" fillId="2" borderId="2" xfId="0" applyFont="1" applyFill="1" applyBorder="1" applyProtection="1">
      <protection locked="0"/>
    </xf>
    <xf numFmtId="0" fontId="8" fillId="0" borderId="4" xfId="0" applyFont="1" applyBorder="1" applyAlignment="1" applyProtection="1">
      <alignment horizontal="center"/>
    </xf>
    <xf numFmtId="0" fontId="8" fillId="2" borderId="3" xfId="0" applyFont="1" applyFill="1" applyBorder="1" applyProtection="1">
      <protection locked="0"/>
    </xf>
    <xf numFmtId="0" fontId="8" fillId="0" borderId="0" xfId="0" applyFont="1" applyBorder="1" applyProtection="1"/>
    <xf numFmtId="0" fontId="8" fillId="0" borderId="0" xfId="0" applyFont="1" applyProtection="1"/>
    <xf numFmtId="0" fontId="9" fillId="0" borderId="8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0" fontId="9" fillId="0" borderId="9" xfId="0" applyFont="1" applyBorder="1" applyAlignment="1" applyProtection="1">
      <alignment horizontal="left"/>
    </xf>
    <xf numFmtId="0" fontId="9" fillId="0" borderId="8" xfId="0" applyFont="1" applyBorder="1" applyProtection="1"/>
    <xf numFmtId="0" fontId="9" fillId="0" borderId="0" xfId="0" applyFont="1" applyAlignment="1" applyProtection="1">
      <alignment horizontal="center"/>
    </xf>
    <xf numFmtId="0" fontId="8" fillId="2" borderId="10" xfId="0" applyFont="1" applyFill="1" applyBorder="1" applyProtection="1">
      <protection locked="0"/>
    </xf>
    <xf numFmtId="0" fontId="8" fillId="0" borderId="11" xfId="0" applyFont="1" applyBorder="1" applyAlignment="1" applyProtection="1">
      <alignment horizontal="center"/>
    </xf>
    <xf numFmtId="0" fontId="8" fillId="2" borderId="12" xfId="0" applyFont="1" applyFill="1" applyBorder="1" applyProtection="1">
      <protection locked="0"/>
    </xf>
    <xf numFmtId="0" fontId="8" fillId="0" borderId="8" xfId="0" applyFont="1" applyBorder="1" applyProtection="1"/>
    <xf numFmtId="0" fontId="8" fillId="0" borderId="0" xfId="0" applyFont="1" applyBorder="1" applyAlignment="1" applyProtection="1">
      <alignment horizontal="center"/>
    </xf>
    <xf numFmtId="0" fontId="8" fillId="0" borderId="9" xfId="0" applyFont="1" applyBorder="1" applyProtection="1"/>
    <xf numFmtId="0" fontId="9" fillId="0" borderId="0" xfId="0" applyFont="1" applyBorder="1" applyProtection="1"/>
    <xf numFmtId="0" fontId="9" fillId="0" borderId="10" xfId="0" applyFont="1" applyBorder="1" applyAlignment="1" applyProtection="1">
      <alignment horizontal="right"/>
    </xf>
    <xf numFmtId="0" fontId="9" fillId="0" borderId="11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left"/>
    </xf>
    <xf numFmtId="0" fontId="9" fillId="0" borderId="10" xfId="0" applyFont="1" applyBorder="1" applyProtection="1"/>
    <xf numFmtId="0" fontId="8" fillId="0" borderId="0" xfId="0" applyFont="1" applyAlignment="1" applyProtection="1">
      <alignment horizontal="center"/>
    </xf>
    <xf numFmtId="0" fontId="9" fillId="0" borderId="0" xfId="0" applyFont="1"/>
    <xf numFmtId="49" fontId="6" fillId="0" borderId="7" xfId="0" applyNumberFormat="1" applyFont="1" applyBorder="1" applyAlignment="1" applyProtection="1">
      <alignment horizontal="center"/>
      <protection locked="0"/>
    </xf>
    <xf numFmtId="49" fontId="6" fillId="0" borderId="6" xfId="0" applyNumberFormat="1" applyFont="1" applyBorder="1" applyAlignment="1" applyProtection="1">
      <alignment horizontal="center"/>
      <protection locked="0"/>
    </xf>
    <xf numFmtId="0" fontId="0" fillId="0" borderId="2" xfId="0" applyFont="1" applyBorder="1" applyProtection="1"/>
    <xf numFmtId="0" fontId="5" fillId="0" borderId="4" xfId="0" applyFont="1" applyBorder="1" applyAlignment="1" applyProtection="1">
      <alignment horizontal="center"/>
    </xf>
    <xf numFmtId="0" fontId="0" fillId="0" borderId="3" xfId="0" applyFont="1" applyBorder="1" applyProtection="1"/>
    <xf numFmtId="0" fontId="4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0" fillId="0" borderId="7" xfId="0" applyFont="1" applyBorder="1" applyProtection="1"/>
    <xf numFmtId="0" fontId="0" fillId="0" borderId="5" xfId="0" applyFont="1" applyBorder="1" applyProtection="1"/>
    <xf numFmtId="0" fontId="4" fillId="0" borderId="6" xfId="0" applyFont="1" applyBorder="1" applyAlignment="1" applyProtection="1">
      <alignment horizontal="center"/>
    </xf>
    <xf numFmtId="0" fontId="11" fillId="0" borderId="0" xfId="0" applyFont="1"/>
    <xf numFmtId="0" fontId="4" fillId="0" borderId="1" xfId="0" applyFont="1" applyBorder="1" applyAlignment="1"/>
    <xf numFmtId="0" fontId="0" fillId="3" borderId="1" xfId="0" applyFont="1" applyFill="1" applyBorder="1" applyAlignment="1"/>
    <xf numFmtId="0" fontId="0" fillId="0" borderId="1" xfId="0" applyFont="1" applyBorder="1" applyAlignment="1"/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4" fillId="2" borderId="0" xfId="0" applyFont="1" applyFill="1" applyBorder="1" applyAlignment="1" applyProtection="1">
      <protection locked="0"/>
    </xf>
    <xf numFmtId="0" fontId="0" fillId="2" borderId="0" xfId="0" applyFont="1" applyFill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2" borderId="0" xfId="0" applyFont="1" applyFill="1" applyAlignment="1" applyProtection="1">
      <protection locked="0"/>
    </xf>
    <xf numFmtId="0" fontId="0" fillId="0" borderId="7" xfId="0" applyFont="1" applyBorder="1" applyAlignment="1"/>
    <xf numFmtId="0" fontId="0" fillId="0" borderId="5" xfId="0" applyFont="1" applyBorder="1" applyAlignment="1"/>
    <xf numFmtId="49" fontId="0" fillId="0" borderId="0" xfId="0" applyNumberFormat="1" applyFont="1" applyAlignment="1"/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4" fillId="0" borderId="8" xfId="0" applyFont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4" fillId="0" borderId="0" xfId="0" applyFont="1" applyBorder="1" applyAlignment="1" applyProtection="1"/>
    <xf numFmtId="0" fontId="4" fillId="0" borderId="10" xfId="0" applyFont="1" applyBorder="1" applyAlignment="1" applyProtection="1"/>
    <xf numFmtId="0" fontId="9" fillId="0" borderId="0" xfId="0" applyFont="1" applyAlignment="1"/>
    <xf numFmtId="0" fontId="12" fillId="0" borderId="0" xfId="0" applyFont="1"/>
    <xf numFmtId="0" fontId="13" fillId="0" borderId="0" xfId="0" applyFont="1"/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0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49" fontId="0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49" fontId="11" fillId="0" borderId="0" xfId="0" applyNumberFormat="1" applyFont="1" applyBorder="1" applyAlignment="1">
      <alignment horizontal="left"/>
    </xf>
    <xf numFmtId="0" fontId="11" fillId="0" borderId="11" xfId="0" applyFont="1" applyBorder="1" applyAlignment="1" applyProtection="1">
      <alignment horizontal="left"/>
      <protection locked="0"/>
    </xf>
    <xf numFmtId="49" fontId="11" fillId="0" borderId="7" xfId="0" applyNumberFormat="1" applyFont="1" applyBorder="1" applyAlignment="1" applyProtection="1">
      <alignment horizontal="left"/>
      <protection locked="0"/>
    </xf>
    <xf numFmtId="49" fontId="11" fillId="0" borderId="9" xfId="0" applyNumberFormat="1" applyFont="1" applyBorder="1" applyAlignment="1">
      <alignment horizontal="left"/>
    </xf>
    <xf numFmtId="0" fontId="11" fillId="0" borderId="12" xfId="0" applyFont="1" applyBorder="1" applyAlignment="1" applyProtection="1">
      <alignment horizontal="left"/>
      <protection locked="0"/>
    </xf>
    <xf numFmtId="49" fontId="11" fillId="0" borderId="0" xfId="0" applyNumberFormat="1" applyFont="1" applyBorder="1" applyAlignment="1" applyProtection="1">
      <alignment horizontal="left"/>
      <protection locked="0"/>
    </xf>
    <xf numFmtId="49" fontId="11" fillId="0" borderId="0" xfId="0" applyNumberFormat="1" applyFont="1" applyAlignment="1">
      <alignment horizontal="left"/>
    </xf>
    <xf numFmtId="49" fontId="8" fillId="0" borderId="0" xfId="0" applyNumberFormat="1" applyFont="1" applyBorder="1" applyAlignment="1">
      <alignment horizontal="right"/>
    </xf>
    <xf numFmtId="0" fontId="8" fillId="0" borderId="11" xfId="0" applyFont="1" applyBorder="1" applyAlignment="1" applyProtection="1">
      <alignment horizontal="right"/>
      <protection locked="0"/>
    </xf>
    <xf numFmtId="49" fontId="8" fillId="0" borderId="7" xfId="0" applyNumberFormat="1" applyFont="1" applyBorder="1" applyAlignment="1" applyProtection="1">
      <alignment horizontal="right"/>
      <protection locked="0"/>
    </xf>
    <xf numFmtId="49" fontId="8" fillId="0" borderId="9" xfId="0" applyNumberFormat="1" applyFont="1" applyBorder="1" applyAlignment="1">
      <alignment horizontal="right"/>
    </xf>
    <xf numFmtId="0" fontId="8" fillId="0" borderId="12" xfId="0" applyFont="1" applyBorder="1" applyAlignment="1" applyProtection="1">
      <alignment horizontal="right"/>
      <protection locked="0"/>
    </xf>
    <xf numFmtId="49" fontId="8" fillId="0" borderId="0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0" fillId="0" borderId="11" xfId="0" applyFont="1" applyBorder="1" applyAlignment="1" applyProtection="1">
      <alignment horizontal="right"/>
      <protection locked="0"/>
    </xf>
    <xf numFmtId="49" fontId="0" fillId="0" borderId="7" xfId="0" applyNumberFormat="1" applyFont="1" applyBorder="1" applyAlignment="1" applyProtection="1">
      <alignment horizontal="right"/>
      <protection locked="0"/>
    </xf>
    <xf numFmtId="49" fontId="0" fillId="0" borderId="9" xfId="0" applyNumberFormat="1" applyFont="1" applyBorder="1" applyAlignment="1">
      <alignment horizontal="right"/>
    </xf>
    <xf numFmtId="0" fontId="0" fillId="0" borderId="12" xfId="0" applyFont="1" applyBorder="1" applyAlignment="1" applyProtection="1">
      <alignment horizontal="right"/>
      <protection locked="0"/>
    </xf>
    <xf numFmtId="49" fontId="0" fillId="0" borderId="0" xfId="0" applyNumberFormat="1" applyFont="1" applyBorder="1" applyAlignment="1" applyProtection="1">
      <alignment horizontal="right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0" fontId="16" fillId="0" borderId="0" xfId="0" applyFont="1"/>
    <xf numFmtId="49" fontId="11" fillId="0" borderId="9" xfId="0" applyNumberFormat="1" applyFont="1" applyBorder="1" applyAlignment="1">
      <alignment horizontal="right"/>
    </xf>
    <xf numFmtId="0" fontId="14" fillId="0" borderId="0" xfId="0" applyFont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BCC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1363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360</xdr:rowOff>
    </xdr:from>
    <xdr:to>
      <xdr:col>0</xdr:col>
      <xdr:colOff>720</xdr:colOff>
      <xdr:row>14</xdr:row>
      <xdr:rowOff>178200</xdr:rowOff>
    </xdr:to>
    <xdr:sp macro="" textlink="">
      <xdr:nvSpPr>
        <xdr:cNvPr id="2" name="Line 1"/>
        <xdr:cNvSpPr/>
      </xdr:nvSpPr>
      <xdr:spPr>
        <a:xfrm>
          <a:off x="0" y="1619280"/>
          <a:ext cx="720" cy="1263960"/>
        </a:xfrm>
        <a:prstGeom prst="line">
          <a:avLst/>
        </a:prstGeom>
        <a:ln w="9360">
          <a:solidFill>
            <a:srgbClr val="31363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8</xdr:row>
      <xdr:rowOff>360</xdr:rowOff>
    </xdr:from>
    <xdr:to>
      <xdr:col>0</xdr:col>
      <xdr:colOff>720</xdr:colOff>
      <xdr:row>14</xdr:row>
      <xdr:rowOff>178200</xdr:rowOff>
    </xdr:to>
    <xdr:sp macro="" textlink="">
      <xdr:nvSpPr>
        <xdr:cNvPr id="3" name="Line 1"/>
        <xdr:cNvSpPr/>
      </xdr:nvSpPr>
      <xdr:spPr>
        <a:xfrm>
          <a:off x="0" y="1619280"/>
          <a:ext cx="720" cy="1263960"/>
        </a:xfrm>
        <a:prstGeom prst="line">
          <a:avLst/>
        </a:prstGeom>
        <a:ln w="9360">
          <a:solidFill>
            <a:srgbClr val="31363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360</xdr:rowOff>
    </xdr:from>
    <xdr:to>
      <xdr:col>0</xdr:col>
      <xdr:colOff>720</xdr:colOff>
      <xdr:row>12</xdr:row>
      <xdr:rowOff>178560</xdr:rowOff>
    </xdr:to>
    <xdr:sp macro="" textlink="">
      <xdr:nvSpPr>
        <xdr:cNvPr id="2" name="Line 1"/>
        <xdr:cNvSpPr/>
      </xdr:nvSpPr>
      <xdr:spPr>
        <a:xfrm>
          <a:off x="0" y="1619280"/>
          <a:ext cx="720" cy="902160"/>
        </a:xfrm>
        <a:prstGeom prst="line">
          <a:avLst/>
        </a:prstGeom>
        <a:ln w="9360">
          <a:solidFill>
            <a:srgbClr val="31363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8</xdr:row>
      <xdr:rowOff>360</xdr:rowOff>
    </xdr:from>
    <xdr:to>
      <xdr:col>0</xdr:col>
      <xdr:colOff>720</xdr:colOff>
      <xdr:row>12</xdr:row>
      <xdr:rowOff>178560</xdr:rowOff>
    </xdr:to>
    <xdr:sp macro="" textlink="">
      <xdr:nvSpPr>
        <xdr:cNvPr id="3" name="Line 1"/>
        <xdr:cNvSpPr/>
      </xdr:nvSpPr>
      <xdr:spPr>
        <a:xfrm>
          <a:off x="0" y="1619280"/>
          <a:ext cx="720" cy="902160"/>
        </a:xfrm>
        <a:prstGeom prst="line">
          <a:avLst/>
        </a:prstGeom>
        <a:ln w="9360">
          <a:solidFill>
            <a:srgbClr val="31363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2"/>
  <sheetViews>
    <sheetView topLeftCell="A4" zoomScale="80" zoomScaleNormal="80" workbookViewId="0">
      <selection activeCell="D11" sqref="D11"/>
    </sheetView>
  </sheetViews>
  <sheetFormatPr defaultRowHeight="13.2" x14ac:dyDescent="0.25"/>
  <cols>
    <col min="1" max="1" width="5" style="1"/>
    <col min="2" max="2" width="3.33203125" style="1"/>
    <col min="3" max="3" width="5.6640625" style="1"/>
    <col min="4" max="4" width="32.44140625" style="1"/>
    <col min="5" max="24" width="2.88671875" style="1"/>
    <col min="25" max="29" width="2.6640625" style="1"/>
    <col min="30" max="34" width="2.88671875" style="1"/>
    <col min="35" max="35" width="14.21875" style="1"/>
    <col min="36" max="36" width="2.21875" style="1" customWidth="1"/>
    <col min="37" max="39" width="14.21875" style="1"/>
    <col min="40" max="257" width="9" style="1"/>
  </cols>
  <sheetData>
    <row r="1" spans="1:40" ht="15.9" customHeight="1" x14ac:dyDescent="0.4">
      <c r="A1"/>
      <c r="B1" s="2" t="s">
        <v>0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 s="3" t="s">
        <v>1</v>
      </c>
      <c r="Z1"/>
      <c r="AA1"/>
      <c r="AB1"/>
      <c r="AC1"/>
      <c r="AD1"/>
      <c r="AE1" s="3"/>
      <c r="AF1" s="3"/>
      <c r="AG1" s="3"/>
      <c r="AH1" s="3"/>
      <c r="AI1"/>
      <c r="AJ1"/>
      <c r="AK1"/>
      <c r="AL1"/>
      <c r="AM1"/>
      <c r="AN1"/>
    </row>
    <row r="2" spans="1:40" ht="18" customHeight="1" x14ac:dyDescent="0.3">
      <c r="A2"/>
      <c r="B2" s="4" t="s">
        <v>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 s="1" t="s">
        <v>3</v>
      </c>
      <c r="Z2"/>
      <c r="AA2"/>
      <c r="AB2"/>
      <c r="AC2"/>
      <c r="AD2"/>
      <c r="AE2"/>
      <c r="AF2" s="5" t="s">
        <v>4</v>
      </c>
      <c r="AG2"/>
      <c r="AH2"/>
      <c r="AI2" s="5" t="s">
        <v>5</v>
      </c>
      <c r="AJ2"/>
      <c r="AK2" s="5"/>
      <c r="AL2"/>
      <c r="AM2"/>
      <c r="AN2"/>
    </row>
    <row r="3" spans="1:40" ht="18.45" customHeight="1" x14ac:dyDescent="0.25">
      <c r="A3"/>
      <c r="B3" s="6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 s="1" t="s">
        <v>6</v>
      </c>
      <c r="Z3"/>
      <c r="AA3"/>
      <c r="AB3"/>
      <c r="AC3"/>
      <c r="AD3"/>
      <c r="AE3"/>
      <c r="AF3" s="5" t="s">
        <v>7</v>
      </c>
      <c r="AG3"/>
      <c r="AH3"/>
      <c r="AI3" s="5" t="s">
        <v>8</v>
      </c>
      <c r="AJ3"/>
      <c r="AK3" s="5"/>
      <c r="AL3"/>
      <c r="AM3"/>
      <c r="AN3"/>
    </row>
    <row r="4" spans="1:40" ht="15" customHeight="1" x14ac:dyDescent="0.3">
      <c r="A4"/>
      <c r="B4" s="4" t="s">
        <v>247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 s="1" t="s">
        <v>9</v>
      </c>
      <c r="Z4"/>
      <c r="AA4"/>
      <c r="AB4"/>
      <c r="AC4"/>
      <c r="AD4"/>
      <c r="AE4"/>
      <c r="AF4" s="5" t="s">
        <v>10</v>
      </c>
      <c r="AG4"/>
      <c r="AH4"/>
      <c r="AI4" s="5" t="s">
        <v>11</v>
      </c>
      <c r="AJ4"/>
      <c r="AK4" s="5"/>
      <c r="AL4"/>
      <c r="AM4"/>
      <c r="AN4"/>
    </row>
    <row r="5" spans="1:40" ht="12.3" customHeight="1" x14ac:dyDescent="0.3">
      <c r="A5"/>
      <c r="B5" s="4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 s="5"/>
      <c r="AJ5" s="5"/>
      <c r="AK5" s="5"/>
      <c r="AL5"/>
      <c r="AM5"/>
      <c r="AN5"/>
    </row>
    <row r="6" spans="1:40" ht="15" customHeight="1" x14ac:dyDescent="0.3">
      <c r="A6"/>
      <c r="B6" s="4" t="s">
        <v>12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 s="5"/>
      <c r="AJ6" s="5"/>
      <c r="AK6" s="5"/>
      <c r="AL6"/>
      <c r="AM6"/>
      <c r="AN6"/>
    </row>
    <row r="7" spans="1:40" ht="12.3" customHeight="1" x14ac:dyDescent="0.25">
      <c r="A7"/>
      <c r="B7" s="6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4.25" customHeight="1" x14ac:dyDescent="0.25">
      <c r="A8"/>
      <c r="B8" s="7" t="s">
        <v>13</v>
      </c>
      <c r="C8" s="8"/>
      <c r="D8" s="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4.25" customHeight="1" x14ac:dyDescent="0.25">
      <c r="A9"/>
      <c r="B9" s="9"/>
      <c r="C9" s="10"/>
      <c r="D9" s="11"/>
      <c r="E9" s="214">
        <v>1</v>
      </c>
      <c r="F9" s="214"/>
      <c r="G9" s="214"/>
      <c r="H9" s="214"/>
      <c r="I9" s="214"/>
      <c r="J9" s="214">
        <v>2</v>
      </c>
      <c r="K9" s="214"/>
      <c r="L9" s="214"/>
      <c r="M9" s="214"/>
      <c r="N9" s="214"/>
      <c r="O9" s="214">
        <v>3</v>
      </c>
      <c r="P9" s="214"/>
      <c r="Q9" s="214"/>
      <c r="R9" s="214"/>
      <c r="S9" s="214"/>
      <c r="T9" s="214">
        <v>4</v>
      </c>
      <c r="U9" s="214"/>
      <c r="V9" s="214"/>
      <c r="W9" s="214"/>
      <c r="X9" s="214"/>
      <c r="Y9" s="214" t="s">
        <v>14</v>
      </c>
      <c r="Z9" s="214"/>
      <c r="AA9" s="214"/>
      <c r="AB9" s="214"/>
      <c r="AC9" s="214"/>
      <c r="AD9" s="214" t="s">
        <v>15</v>
      </c>
      <c r="AE9" s="214"/>
      <c r="AF9" s="214"/>
      <c r="AG9" s="214"/>
      <c r="AH9" s="214"/>
      <c r="AI9" s="12" t="s">
        <v>16</v>
      </c>
      <c r="AJ9"/>
      <c r="AK9"/>
      <c r="AL9"/>
      <c r="AM9"/>
      <c r="AN9"/>
    </row>
    <row r="10" spans="1:40" ht="14.25" customHeight="1" x14ac:dyDescent="0.25">
      <c r="A10" s="13">
        <v>47</v>
      </c>
      <c r="B10" s="14">
        <v>1</v>
      </c>
      <c r="C10" s="15"/>
      <c r="D10" s="11" t="str">
        <f>IF(A10=0,"",INDEX(Nimet!$A$2:$D$251,A10,4))</f>
        <v>Paaso Sakari, SeSi</v>
      </c>
      <c r="E10" s="216"/>
      <c r="F10" s="216"/>
      <c r="G10" s="216"/>
      <c r="H10" s="216"/>
      <c r="I10" s="216"/>
      <c r="J10" s="215" t="str">
        <f>CONCATENATE(AB22,"-",AD22)</f>
        <v>2-1</v>
      </c>
      <c r="K10" s="215"/>
      <c r="L10" s="215"/>
      <c r="M10" s="215"/>
      <c r="N10" s="215"/>
      <c r="O10" s="215" t="str">
        <f>CONCATENATE(AB16,"-",AD16)</f>
        <v>2-1</v>
      </c>
      <c r="P10" s="215"/>
      <c r="Q10" s="215"/>
      <c r="R10" s="215"/>
      <c r="S10" s="215"/>
      <c r="T10" s="215" t="str">
        <f>CONCATENATE(AB19,"-",AD19)</f>
        <v>2-0</v>
      </c>
      <c r="U10" s="215"/>
      <c r="V10" s="215"/>
      <c r="W10" s="215"/>
      <c r="X10" s="215"/>
      <c r="Y10" s="214" t="str">
        <f>CONCATENATE(AF16+AF19+AF22,"-",AH16+AH19+AH22)</f>
        <v>3-0</v>
      </c>
      <c r="Z10" s="214"/>
      <c r="AA10" s="214"/>
      <c r="AB10" s="214"/>
      <c r="AC10" s="214"/>
      <c r="AD10" s="214" t="str">
        <f>CONCATENATE(AB16+AB19+AB22,"-",AD16+AD19+AD22)</f>
        <v>6-2</v>
      </c>
      <c r="AE10" s="214"/>
      <c r="AF10" s="214"/>
      <c r="AG10" s="214"/>
      <c r="AH10" s="214"/>
      <c r="AI10" s="16">
        <v>1</v>
      </c>
      <c r="AJ10"/>
      <c r="AK10"/>
      <c r="AL10"/>
      <c r="AM10"/>
      <c r="AN10"/>
    </row>
    <row r="11" spans="1:40" ht="14.25" customHeight="1" x14ac:dyDescent="0.25">
      <c r="A11" s="13">
        <v>69</v>
      </c>
      <c r="B11" s="14">
        <v>2</v>
      </c>
      <c r="C11" s="15"/>
      <c r="D11" s="11" t="str">
        <f>IF(A11=0,"",INDEX(Nimet!$A$2:$D$251,A11,4))</f>
        <v>Byron Papakastrisios , BTK Halex</v>
      </c>
      <c r="E11" s="215" t="str">
        <f>CONCATENATE(AD22,"-",AB22)</f>
        <v>1-2</v>
      </c>
      <c r="F11" s="215"/>
      <c r="G11" s="215"/>
      <c r="H11" s="215"/>
      <c r="I11" s="215"/>
      <c r="J11" s="216"/>
      <c r="K11" s="216"/>
      <c r="L11" s="216"/>
      <c r="M11" s="216"/>
      <c r="N11" s="216"/>
      <c r="O11" s="215" t="str">
        <f>CONCATENATE(AB20,"-",AD20)</f>
        <v>2-0</v>
      </c>
      <c r="P11" s="215"/>
      <c r="Q11" s="215"/>
      <c r="R11" s="215"/>
      <c r="S11" s="215"/>
      <c r="T11" s="215" t="str">
        <f>CONCATENATE(AB17,"-",AD17)</f>
        <v>2-0</v>
      </c>
      <c r="U11" s="215"/>
      <c r="V11" s="215"/>
      <c r="W11" s="215"/>
      <c r="X11" s="215"/>
      <c r="Y11" s="214" t="str">
        <f>CONCATENATE(AF17+AF20+AH22,"-",AH17+AH20+AF22)</f>
        <v>2-1</v>
      </c>
      <c r="Z11" s="214"/>
      <c r="AA11" s="214"/>
      <c r="AB11" s="214"/>
      <c r="AC11" s="214"/>
      <c r="AD11" s="214" t="str">
        <f>CONCATENATE(AB17+AB20+AD22,"-",AD17+AD20+AB22)</f>
        <v>5-2</v>
      </c>
      <c r="AE11" s="214"/>
      <c r="AF11" s="214"/>
      <c r="AG11" s="214"/>
      <c r="AH11" s="214"/>
      <c r="AI11" s="16">
        <v>2</v>
      </c>
      <c r="AJ11"/>
      <c r="AK11"/>
      <c r="AL11"/>
      <c r="AM11"/>
      <c r="AN11"/>
    </row>
    <row r="12" spans="1:40" ht="14.25" customHeight="1" x14ac:dyDescent="0.25">
      <c r="A12" s="13">
        <v>80</v>
      </c>
      <c r="B12" s="14">
        <v>3</v>
      </c>
      <c r="C12" s="15"/>
      <c r="D12" s="11" t="str">
        <f>IF(A12=0,"",INDEX(Nimet!$A$2:$D$251,A12,4))</f>
        <v>Rantala Julius, Por-83</v>
      </c>
      <c r="E12" s="215" t="str">
        <f>CONCATENATE(AD16,"-",AB16)</f>
        <v>1-2</v>
      </c>
      <c r="F12" s="215"/>
      <c r="G12" s="215"/>
      <c r="H12" s="215"/>
      <c r="I12" s="215"/>
      <c r="J12" s="215" t="str">
        <f>CONCATENATE(AD20,"-",AB20)</f>
        <v>0-2</v>
      </c>
      <c r="K12" s="215"/>
      <c r="L12" s="215"/>
      <c r="M12" s="215"/>
      <c r="N12" s="215"/>
      <c r="O12" s="216"/>
      <c r="P12" s="216"/>
      <c r="Q12" s="216"/>
      <c r="R12" s="216"/>
      <c r="S12" s="216"/>
      <c r="T12" s="215" t="str">
        <f>CONCATENATE(AB23,"-",AD23)</f>
        <v>2-0</v>
      </c>
      <c r="U12" s="215"/>
      <c r="V12" s="215"/>
      <c r="W12" s="215"/>
      <c r="X12" s="215"/>
      <c r="Y12" s="214" t="str">
        <f>CONCATENATE(AH16+AH20+AF23,"-",AF16+AF20+AH23)</f>
        <v>1-2</v>
      </c>
      <c r="Z12" s="214"/>
      <c r="AA12" s="214"/>
      <c r="AB12" s="214"/>
      <c r="AC12" s="214"/>
      <c r="AD12" s="214" t="str">
        <f>CONCATENATE(AD16+AD20+AB23,"-",AB16+AB20+AD23)</f>
        <v>3-4</v>
      </c>
      <c r="AE12" s="214"/>
      <c r="AF12" s="214"/>
      <c r="AG12" s="214"/>
      <c r="AH12" s="214"/>
      <c r="AI12" s="16">
        <v>3</v>
      </c>
      <c r="AJ12"/>
      <c r="AK12"/>
      <c r="AL12"/>
      <c r="AM12"/>
      <c r="AN12"/>
    </row>
    <row r="13" spans="1:40" ht="14.25" customHeight="1" x14ac:dyDescent="0.25">
      <c r="A13" s="13">
        <v>74</v>
      </c>
      <c r="B13" s="14">
        <v>4</v>
      </c>
      <c r="C13" s="15"/>
      <c r="D13" s="11" t="str">
        <f>IF(A13=0,"",INDEX(Nimet!$A$2:$D$251,A13,4))</f>
        <v>Välimäki Topi, SeSi</v>
      </c>
      <c r="E13" s="215" t="str">
        <f>CONCATENATE(AD19,"-",AB19)</f>
        <v>0-2</v>
      </c>
      <c r="F13" s="215"/>
      <c r="G13" s="215"/>
      <c r="H13" s="215"/>
      <c r="I13" s="215"/>
      <c r="J13" s="215" t="str">
        <f>CONCATENATE(AD17,"-",AB17)</f>
        <v>0-2</v>
      </c>
      <c r="K13" s="215"/>
      <c r="L13" s="215"/>
      <c r="M13" s="215"/>
      <c r="N13" s="215"/>
      <c r="O13" s="215" t="str">
        <f>CONCATENATE(AD23,"-",AB23)</f>
        <v>0-2</v>
      </c>
      <c r="P13" s="215"/>
      <c r="Q13" s="215"/>
      <c r="R13" s="215"/>
      <c r="S13" s="215"/>
      <c r="T13" s="216"/>
      <c r="U13" s="216"/>
      <c r="V13" s="216"/>
      <c r="W13" s="216"/>
      <c r="X13" s="216"/>
      <c r="Y13" s="214" t="str">
        <f>CONCATENATE(AH17+AH19+AH23,"-",AF17+AF19+AF23)</f>
        <v>0-3</v>
      </c>
      <c r="Z13" s="214"/>
      <c r="AA13" s="214"/>
      <c r="AB13" s="214"/>
      <c r="AC13" s="214"/>
      <c r="AD13" s="214" t="str">
        <f>CONCATENATE(AD17+AD19+AD23,"-",AB17+AB19+AB23)</f>
        <v>0-6</v>
      </c>
      <c r="AE13" s="214"/>
      <c r="AF13" s="214"/>
      <c r="AG13" s="214"/>
      <c r="AH13" s="214"/>
      <c r="AI13" s="16">
        <v>4</v>
      </c>
      <c r="AJ13"/>
      <c r="AK13"/>
      <c r="AL13"/>
      <c r="AM13"/>
      <c r="AN13"/>
    </row>
    <row r="14" spans="1:40" ht="14.25" customHeight="1" x14ac:dyDescent="0.25">
      <c r="B14" s="17"/>
      <c r="C14" s="17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/>
      <c r="AN14"/>
    </row>
    <row r="15" spans="1:40" ht="14.25" customHeight="1" x14ac:dyDescent="0.25">
      <c r="A15"/>
      <c r="B15" s="3" t="s">
        <v>1</v>
      </c>
      <c r="C15"/>
      <c r="D15"/>
      <c r="E15"/>
      <c r="F15"/>
      <c r="G15" s="10"/>
      <c r="H15" s="19">
        <v>1</v>
      </c>
      <c r="I15" s="11"/>
      <c r="J15" s="20"/>
      <c r="K15" s="21"/>
      <c r="L15" s="22">
        <v>2</v>
      </c>
      <c r="M15" s="23"/>
      <c r="N15" s="20"/>
      <c r="O15" s="21"/>
      <c r="P15" s="22">
        <v>3</v>
      </c>
      <c r="Q15" s="24"/>
      <c r="R15"/>
      <c r="S15" s="25"/>
      <c r="T15" s="22">
        <v>4</v>
      </c>
      <c r="U15" s="24"/>
      <c r="V15"/>
      <c r="W15" s="25"/>
      <c r="X15" s="22">
        <v>5</v>
      </c>
      <c r="Y15" s="24"/>
      <c r="Z15" s="17"/>
      <c r="AA15" s="17"/>
      <c r="AB15" s="25"/>
      <c r="AC15" s="26" t="s">
        <v>17</v>
      </c>
      <c r="AD15" s="24"/>
      <c r="AE15" s="20"/>
      <c r="AF15" s="21"/>
      <c r="AG15" s="26" t="s">
        <v>18</v>
      </c>
      <c r="AH15" s="23"/>
      <c r="AI15" s="27" t="s">
        <v>19</v>
      </c>
      <c r="AJ15"/>
      <c r="AK15" s="27"/>
      <c r="AL15"/>
      <c r="AM15"/>
      <c r="AN15"/>
    </row>
    <row r="16" spans="1:40" ht="14.25" customHeight="1" x14ac:dyDescent="0.25">
      <c r="A16" s="28" t="s">
        <v>4</v>
      </c>
      <c r="B16" s="1" t="str">
        <f>CONCATENATE(D10,"  -  ",D12)</f>
        <v>Paaso Sakari, SeSi  -  Rantala Julius, Por-83</v>
      </c>
      <c r="C16"/>
      <c r="D16"/>
      <c r="E16"/>
      <c r="F16"/>
      <c r="G16" s="29">
        <v>2</v>
      </c>
      <c r="H16" s="30" t="s">
        <v>20</v>
      </c>
      <c r="I16" s="31">
        <v>11</v>
      </c>
      <c r="J16" s="32"/>
      <c r="K16" s="29">
        <v>11</v>
      </c>
      <c r="L16" s="30" t="s">
        <v>20</v>
      </c>
      <c r="M16" s="31">
        <v>4</v>
      </c>
      <c r="N16" s="32"/>
      <c r="O16" s="29">
        <v>11</v>
      </c>
      <c r="P16" s="30" t="s">
        <v>20</v>
      </c>
      <c r="Q16" s="31">
        <v>8</v>
      </c>
      <c r="R16" s="33"/>
      <c r="S16" s="29"/>
      <c r="T16" s="30" t="s">
        <v>20</v>
      </c>
      <c r="U16" s="31"/>
      <c r="V16" s="33"/>
      <c r="W16" s="29"/>
      <c r="X16" s="30" t="s">
        <v>20</v>
      </c>
      <c r="Y16" s="31"/>
      <c r="Z16" s="32"/>
      <c r="AA16" s="32"/>
      <c r="AB16" s="34">
        <f>IF($G16-$I16&gt;0,1,0)+IF($K16-$M16&gt;0,1,0)+IF($O16-$Q16&gt;0,1,0)+IF($S16-$U16&gt;0,1,0)+IF($W16-$Y16&gt;0,1,0)</f>
        <v>2</v>
      </c>
      <c r="AC16" s="35" t="s">
        <v>20</v>
      </c>
      <c r="AD16" s="36">
        <f>IF($G16-$I16&lt;0,1,0)+IF($K16-$M16&lt;0,1,0)+IF($O16-$Q16&lt;0,1,0)+IF($S16-$U16&lt;0,1,0)+IF($W16-$Y16&lt;0,1,0)</f>
        <v>1</v>
      </c>
      <c r="AE16" s="33"/>
      <c r="AF16" s="37">
        <f>IF($AB16-$AD16&gt;0,1,0)</f>
        <v>1</v>
      </c>
      <c r="AG16" s="35" t="s">
        <v>20</v>
      </c>
      <c r="AH16" s="36">
        <f>IF($AB16-$AD16&lt;0,1,0)</f>
        <v>0</v>
      </c>
      <c r="AI16" s="38">
        <v>4</v>
      </c>
      <c r="AJ16" s="33"/>
      <c r="AK16" s="33"/>
      <c r="AL16"/>
      <c r="AM16" s="5"/>
      <c r="AN16" s="39"/>
    </row>
    <row r="17" spans="1:40" ht="14.25" customHeight="1" x14ac:dyDescent="0.25">
      <c r="A17" s="28" t="s">
        <v>5</v>
      </c>
      <c r="B17" s="1" t="str">
        <f>CONCATENATE(D11,"  -  ",D13)</f>
        <v>Byron Papakastrisios , BTK Halex  -  Välimäki Topi, SeSi</v>
      </c>
      <c r="C17"/>
      <c r="D17"/>
      <c r="E17"/>
      <c r="F17"/>
      <c r="G17" s="40">
        <v>11</v>
      </c>
      <c r="H17" s="41" t="s">
        <v>20</v>
      </c>
      <c r="I17" s="42">
        <v>2</v>
      </c>
      <c r="J17" s="32"/>
      <c r="K17" s="29">
        <v>11</v>
      </c>
      <c r="L17" s="30" t="s">
        <v>20</v>
      </c>
      <c r="M17" s="31">
        <v>3</v>
      </c>
      <c r="N17" s="32"/>
      <c r="O17" s="29"/>
      <c r="P17" s="30" t="s">
        <v>20</v>
      </c>
      <c r="Q17" s="31"/>
      <c r="R17" s="33"/>
      <c r="S17" s="29"/>
      <c r="T17" s="30" t="s">
        <v>20</v>
      </c>
      <c r="U17" s="31"/>
      <c r="V17" s="33"/>
      <c r="W17" s="29"/>
      <c r="X17" s="30" t="s">
        <v>20</v>
      </c>
      <c r="Y17" s="31"/>
      <c r="Z17" s="32"/>
      <c r="AA17" s="32"/>
      <c r="AB17" s="34">
        <f>IF($G17-$I17&gt;0,1,0)+IF($K17-$M17&gt;0,1,0)+IF($O17-$Q17&gt;0,1,0)+IF($S17-$U17&gt;0,1,0)+IF($W17-$Y17&gt;0,1,0)</f>
        <v>2</v>
      </c>
      <c r="AC17" s="35" t="s">
        <v>20</v>
      </c>
      <c r="AD17" s="36">
        <f>IF($G17-$I17&lt;0,1,0)+IF($K17-$M17&lt;0,1,0)+IF($O17-$Q17&lt;0,1,0)+IF($S17-$U17&lt;0,1,0)+IF($W17-$Y17&lt;0,1,0)</f>
        <v>0</v>
      </c>
      <c r="AE17" s="33"/>
      <c r="AF17" s="37">
        <f>IF($AB17-$AD17&gt;0,1,0)</f>
        <v>1</v>
      </c>
      <c r="AG17" s="35" t="s">
        <v>20</v>
      </c>
      <c r="AH17" s="36">
        <f>IF($AB17-$AD17&lt;0,1,0)</f>
        <v>0</v>
      </c>
      <c r="AI17" s="38">
        <v>3</v>
      </c>
      <c r="AJ17" s="33"/>
      <c r="AK17" s="33"/>
      <c r="AL17"/>
      <c r="AM17" s="5"/>
      <c r="AN17" s="39"/>
    </row>
    <row r="18" spans="1:40" ht="14.25" customHeight="1" x14ac:dyDescent="0.25">
      <c r="A18" s="28"/>
      <c r="B18"/>
      <c r="C18"/>
      <c r="D18"/>
      <c r="E18"/>
      <c r="F18"/>
      <c r="G18" s="43"/>
      <c r="H18" s="44"/>
      <c r="I18" s="45"/>
      <c r="J18" s="32"/>
      <c r="K18" s="43"/>
      <c r="L18" s="44"/>
      <c r="M18" s="45"/>
      <c r="N18" s="32"/>
      <c r="O18" s="43"/>
      <c r="P18" s="44"/>
      <c r="Q18" s="45"/>
      <c r="R18" s="33"/>
      <c r="S18" s="43"/>
      <c r="T18" s="44"/>
      <c r="U18" s="45"/>
      <c r="V18" s="33"/>
      <c r="W18" s="43"/>
      <c r="X18" s="44"/>
      <c r="Y18" s="45"/>
      <c r="Z18" s="32"/>
      <c r="AA18" s="32"/>
      <c r="AB18" s="34"/>
      <c r="AC18" s="35"/>
      <c r="AD18" s="36"/>
      <c r="AE18" s="33"/>
      <c r="AF18" s="37"/>
      <c r="AG18" s="46"/>
      <c r="AH18" s="36"/>
      <c r="AI18" s="38"/>
      <c r="AJ18" s="33"/>
      <c r="AK18" s="33"/>
      <c r="AL18"/>
      <c r="AM18"/>
      <c r="AN18" s="39"/>
    </row>
    <row r="19" spans="1:40" ht="14.25" customHeight="1" x14ac:dyDescent="0.25">
      <c r="A19" s="28" t="s">
        <v>7</v>
      </c>
      <c r="B19" s="1" t="str">
        <f>CONCATENATE(D10,"  -  ",D13)</f>
        <v>Paaso Sakari, SeSi  -  Välimäki Topi, SeSi</v>
      </c>
      <c r="C19"/>
      <c r="D19"/>
      <c r="E19"/>
      <c r="F19"/>
      <c r="G19" s="29">
        <v>11</v>
      </c>
      <c r="H19" s="30" t="s">
        <v>20</v>
      </c>
      <c r="I19" s="31">
        <v>5</v>
      </c>
      <c r="J19" s="32"/>
      <c r="K19" s="29">
        <v>11</v>
      </c>
      <c r="L19" s="30" t="s">
        <v>20</v>
      </c>
      <c r="M19" s="31">
        <v>0</v>
      </c>
      <c r="N19" s="32"/>
      <c r="O19" s="29"/>
      <c r="P19" s="30" t="s">
        <v>20</v>
      </c>
      <c r="Q19" s="31"/>
      <c r="R19" s="33"/>
      <c r="S19" s="29"/>
      <c r="T19" s="30" t="s">
        <v>20</v>
      </c>
      <c r="U19" s="31"/>
      <c r="V19" s="33"/>
      <c r="W19" s="29"/>
      <c r="X19" s="30" t="s">
        <v>20</v>
      </c>
      <c r="Y19" s="31"/>
      <c r="Z19" s="32"/>
      <c r="AA19" s="32"/>
      <c r="AB19" s="34">
        <f>IF($G19-$I19&gt;0,1,0)+IF($K19-$M19&gt;0,1,0)+IF($O19-$Q19&gt;0,1,0)+IF($S19-$U19&gt;0,1,0)+IF($W19-$Y19&gt;0,1,0)</f>
        <v>2</v>
      </c>
      <c r="AC19" s="35" t="s">
        <v>20</v>
      </c>
      <c r="AD19" s="36">
        <f>IF($G19-$I19&lt;0,1,0)+IF($K19-$M19&lt;0,1,0)+IF($O19-$Q19&lt;0,1,0)+IF($S19-$U19&lt;0,1,0)+IF($W19-$Y19&lt;0,1,0)</f>
        <v>0</v>
      </c>
      <c r="AE19" s="33"/>
      <c r="AF19" s="37">
        <f>IF($AB19-$AD19&gt;0,1,0)</f>
        <v>1</v>
      </c>
      <c r="AG19" s="35" t="s">
        <v>20</v>
      </c>
      <c r="AH19" s="36">
        <f>IF($AB19-$AD19&lt;0,1,0)</f>
        <v>0</v>
      </c>
      <c r="AI19" s="38">
        <v>2</v>
      </c>
      <c r="AJ19" s="33"/>
      <c r="AK19" s="33"/>
      <c r="AL19"/>
      <c r="AM19" s="5"/>
      <c r="AN19" s="39"/>
    </row>
    <row r="20" spans="1:40" ht="14.25" customHeight="1" x14ac:dyDescent="0.25">
      <c r="A20" s="28" t="s">
        <v>8</v>
      </c>
      <c r="B20" s="1" t="str">
        <f>CONCATENATE(D11,"  -  ",D12)</f>
        <v>Byron Papakastrisios , BTK Halex  -  Rantala Julius, Por-83</v>
      </c>
      <c r="C20"/>
      <c r="D20"/>
      <c r="E20"/>
      <c r="F20"/>
      <c r="G20" s="29">
        <v>11</v>
      </c>
      <c r="H20" s="30" t="s">
        <v>20</v>
      </c>
      <c r="I20" s="31">
        <v>9</v>
      </c>
      <c r="J20" s="32"/>
      <c r="K20" s="29">
        <v>11</v>
      </c>
      <c r="L20" s="30" t="s">
        <v>20</v>
      </c>
      <c r="M20" s="31">
        <v>3</v>
      </c>
      <c r="N20" s="32"/>
      <c r="O20" s="29"/>
      <c r="P20" s="30" t="s">
        <v>20</v>
      </c>
      <c r="Q20" s="31"/>
      <c r="R20" s="33"/>
      <c r="S20" s="29"/>
      <c r="T20" s="30" t="s">
        <v>20</v>
      </c>
      <c r="U20" s="31"/>
      <c r="V20" s="33"/>
      <c r="W20" s="29"/>
      <c r="X20" s="30" t="s">
        <v>20</v>
      </c>
      <c r="Y20" s="31"/>
      <c r="Z20" s="32"/>
      <c r="AA20" s="32"/>
      <c r="AB20" s="34">
        <f>IF($G20-$I20&gt;0,1,0)+IF($K20-$M20&gt;0,1,0)+IF($O20-$Q20&gt;0,1,0)+IF($S20-$U20&gt;0,1,0)+IF($W20-$Y20&gt;0,1,0)</f>
        <v>2</v>
      </c>
      <c r="AC20" s="35" t="s">
        <v>20</v>
      </c>
      <c r="AD20" s="36">
        <f>IF($G20-$I20&lt;0,1,0)+IF($K20-$M20&lt;0,1,0)+IF($O20-$Q20&lt;0,1,0)+IF($S20-$U20&lt;0,1,0)+IF($W20-$Y20&lt;0,1,0)</f>
        <v>0</v>
      </c>
      <c r="AE20" s="33"/>
      <c r="AF20" s="37">
        <f>IF($AB20-$AD20&gt;0,1,0)</f>
        <v>1</v>
      </c>
      <c r="AG20" s="35" t="s">
        <v>20</v>
      </c>
      <c r="AH20" s="36">
        <f>IF($AB20-$AD20&lt;0,1,0)</f>
        <v>0</v>
      </c>
      <c r="AI20" s="38">
        <v>1</v>
      </c>
      <c r="AJ20" s="33"/>
      <c r="AK20" s="33"/>
      <c r="AL20"/>
      <c r="AM20" s="5"/>
      <c r="AN20" s="39"/>
    </row>
    <row r="21" spans="1:40" ht="14.25" customHeight="1" x14ac:dyDescent="0.25">
      <c r="A21" s="28"/>
      <c r="B21"/>
      <c r="C21"/>
      <c r="D21"/>
      <c r="E21"/>
      <c r="F21"/>
      <c r="G21" s="43"/>
      <c r="H21" s="44"/>
      <c r="I21" s="45"/>
      <c r="J21" s="32"/>
      <c r="K21" s="43"/>
      <c r="L21" s="44"/>
      <c r="M21" s="45"/>
      <c r="N21" s="32"/>
      <c r="O21" s="43"/>
      <c r="P21" s="44"/>
      <c r="Q21" s="45"/>
      <c r="R21" s="33"/>
      <c r="S21" s="43"/>
      <c r="T21" s="44"/>
      <c r="U21" s="45"/>
      <c r="V21" s="33"/>
      <c r="W21" s="43"/>
      <c r="X21" s="44"/>
      <c r="Y21" s="45"/>
      <c r="Z21" s="32"/>
      <c r="AA21" s="32"/>
      <c r="AB21" s="34"/>
      <c r="AC21" s="35"/>
      <c r="AD21" s="36"/>
      <c r="AE21" s="33"/>
      <c r="AF21" s="37"/>
      <c r="AG21" s="46"/>
      <c r="AH21" s="36"/>
      <c r="AI21" s="38"/>
      <c r="AJ21" s="33"/>
      <c r="AK21" s="33"/>
      <c r="AL21"/>
      <c r="AM21"/>
      <c r="AN21" s="39"/>
    </row>
    <row r="22" spans="1:40" ht="14.25" customHeight="1" x14ac:dyDescent="0.25">
      <c r="A22" s="28" t="s">
        <v>10</v>
      </c>
      <c r="B22" s="1" t="str">
        <f>CONCATENATE(D10,"  -  ",D11)</f>
        <v>Paaso Sakari, SeSi  -  Byron Papakastrisios , BTK Halex</v>
      </c>
      <c r="C22"/>
      <c r="D22"/>
      <c r="E22"/>
      <c r="F22"/>
      <c r="G22" s="29">
        <v>14</v>
      </c>
      <c r="H22" s="30" t="s">
        <v>20</v>
      </c>
      <c r="I22" s="31">
        <v>12</v>
      </c>
      <c r="J22" s="32"/>
      <c r="K22" s="29">
        <v>7</v>
      </c>
      <c r="L22" s="30" t="s">
        <v>20</v>
      </c>
      <c r="M22" s="31">
        <v>11</v>
      </c>
      <c r="N22" s="32"/>
      <c r="O22" s="29">
        <v>11</v>
      </c>
      <c r="P22" s="30" t="s">
        <v>20</v>
      </c>
      <c r="Q22" s="31">
        <v>5</v>
      </c>
      <c r="R22" s="33"/>
      <c r="S22" s="29"/>
      <c r="T22" s="30" t="s">
        <v>20</v>
      </c>
      <c r="U22" s="31"/>
      <c r="V22" s="33"/>
      <c r="W22" s="29"/>
      <c r="X22" s="30" t="s">
        <v>20</v>
      </c>
      <c r="Y22" s="31"/>
      <c r="Z22" s="32"/>
      <c r="AA22" s="32"/>
      <c r="AB22" s="34">
        <f>IF($G22-$I22&gt;0,1,0)+IF($K22-$M22&gt;0,1,0)+IF($O22-$Q22&gt;0,1,0)+IF($S22-$U22&gt;0,1,0)+IF($W22-$Y22&gt;0,1,0)</f>
        <v>2</v>
      </c>
      <c r="AC22" s="35" t="s">
        <v>20</v>
      </c>
      <c r="AD22" s="36">
        <f>IF($G22-$I22&lt;0,1,0)+IF($K22-$M22&lt;0,1,0)+IF($O22-$Q22&lt;0,1,0)+IF($S22-$U22&lt;0,1,0)+IF($W22-$Y22&lt;0,1,0)</f>
        <v>1</v>
      </c>
      <c r="AE22" s="33"/>
      <c r="AF22" s="37">
        <f>IF($AB22-$AD22&gt;0,1,0)</f>
        <v>1</v>
      </c>
      <c r="AG22" s="35" t="s">
        <v>20</v>
      </c>
      <c r="AH22" s="36">
        <f>IF($AB22-$AD22&lt;0,1,0)</f>
        <v>0</v>
      </c>
      <c r="AI22" s="38">
        <v>4</v>
      </c>
      <c r="AJ22" s="33"/>
      <c r="AK22" s="33"/>
      <c r="AL22"/>
      <c r="AM22" s="5"/>
      <c r="AN22" s="39"/>
    </row>
    <row r="23" spans="1:40" ht="14.25" customHeight="1" x14ac:dyDescent="0.25">
      <c r="A23" s="28" t="s">
        <v>11</v>
      </c>
      <c r="B23" s="1" t="str">
        <f>CONCATENATE(D12,"  -  ",D13)</f>
        <v>Rantala Julius, Por-83  -  Välimäki Topi, SeSi</v>
      </c>
      <c r="C23"/>
      <c r="D23"/>
      <c r="E23"/>
      <c r="F23"/>
      <c r="G23" s="29">
        <v>11</v>
      </c>
      <c r="H23" s="30" t="s">
        <v>20</v>
      </c>
      <c r="I23" s="31">
        <v>6</v>
      </c>
      <c r="J23" s="32"/>
      <c r="K23" s="29">
        <v>11</v>
      </c>
      <c r="L23" s="30" t="s">
        <v>20</v>
      </c>
      <c r="M23" s="31">
        <v>7</v>
      </c>
      <c r="N23" s="32"/>
      <c r="O23" s="29"/>
      <c r="P23" s="30" t="s">
        <v>20</v>
      </c>
      <c r="Q23" s="31"/>
      <c r="R23" s="33"/>
      <c r="S23" s="29"/>
      <c r="T23" s="30" t="s">
        <v>20</v>
      </c>
      <c r="U23" s="31"/>
      <c r="V23" s="33"/>
      <c r="W23" s="29"/>
      <c r="X23" s="30" t="s">
        <v>20</v>
      </c>
      <c r="Y23" s="31"/>
      <c r="Z23" s="32"/>
      <c r="AA23" s="32"/>
      <c r="AB23" s="47">
        <f>IF($G23-$I23&gt;0,1,0)+IF($K23-$M23&gt;0,1,0)+IF($O23-$Q23&gt;0,1,0)+IF($S23-$U23&gt;0,1,0)+IF($W23-$Y23&gt;0,1,0)</f>
        <v>2</v>
      </c>
      <c r="AC23" s="48" t="s">
        <v>20</v>
      </c>
      <c r="AD23" s="49">
        <f>IF($G23-$I23&lt;0,1,0)+IF($K23-$M23&lt;0,1,0)+IF($O23-$Q23&lt;0,1,0)+IF($S23-$U23&lt;0,1,0)+IF($W23-$Y23&lt;0,1,0)</f>
        <v>0</v>
      </c>
      <c r="AE23" s="33"/>
      <c r="AF23" s="50">
        <f>IF($AB23-$AD23&gt;0,1,0)</f>
        <v>1</v>
      </c>
      <c r="AG23" s="48" t="s">
        <v>20</v>
      </c>
      <c r="AH23" s="49">
        <f>IF($AB23-$AD23&lt;0,1,0)</f>
        <v>0</v>
      </c>
      <c r="AI23" s="38">
        <v>2</v>
      </c>
      <c r="AJ23" s="33"/>
      <c r="AK23" s="33"/>
      <c r="AL23"/>
      <c r="AM23" s="5"/>
      <c r="AN23" s="39"/>
    </row>
    <row r="24" spans="1:40" ht="12.3" customHeight="1" x14ac:dyDescent="0.25">
      <c r="A24"/>
      <c r="B24"/>
      <c r="C24"/>
      <c r="D24"/>
      <c r="E24"/>
      <c r="F24"/>
      <c r="G24" s="32"/>
      <c r="H24" s="32"/>
      <c r="I24" s="32"/>
      <c r="J24" s="32"/>
      <c r="K24" s="32"/>
      <c r="L24" s="32"/>
      <c r="M24" s="32"/>
      <c r="N24" s="32"/>
      <c r="O24" s="32"/>
      <c r="P24" s="44"/>
      <c r="Q24" s="51"/>
      <c r="R24" s="51"/>
      <c r="S24" s="51"/>
      <c r="T24" s="51"/>
      <c r="U24" s="33"/>
      <c r="V24" s="33"/>
      <c r="W24" s="33"/>
      <c r="X24" s="33"/>
      <c r="Y24" s="33"/>
      <c r="Z24" s="33"/>
      <c r="AA24" s="33"/>
      <c r="AB24" s="33"/>
      <c r="AC24" s="32"/>
      <c r="AD24" s="32"/>
      <c r="AE24" s="32"/>
      <c r="AF24" s="32"/>
      <c r="AG24" s="33"/>
      <c r="AH24" s="33"/>
      <c r="AI24"/>
      <c r="AJ24" s="33"/>
      <c r="AK24" s="33"/>
      <c r="AL24"/>
      <c r="AM24"/>
      <c r="AN24"/>
    </row>
    <row r="25" spans="1:40" ht="12.3" hidden="1" customHeight="1" x14ac:dyDescent="0.25">
      <c r="A25"/>
      <c r="B25"/>
      <c r="C25"/>
      <c r="D25"/>
      <c r="E25"/>
      <c r="F25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/>
      <c r="AM25"/>
      <c r="AN25"/>
    </row>
    <row r="26" spans="1:40" ht="12.3" customHeight="1" x14ac:dyDescent="0.25">
      <c r="A26"/>
      <c r="B26" s="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2.3" customHeight="1" x14ac:dyDescent="0.25">
      <c r="A27"/>
      <c r="B27" s="7" t="s">
        <v>21</v>
      </c>
      <c r="C27" s="8"/>
      <c r="D27" s="8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4.25" customHeight="1" x14ac:dyDescent="0.25">
      <c r="A28"/>
      <c r="B28" s="9"/>
      <c r="C28" s="10"/>
      <c r="D28" s="11"/>
      <c r="E28" s="214">
        <v>1</v>
      </c>
      <c r="F28" s="214"/>
      <c r="G28" s="214"/>
      <c r="H28" s="214"/>
      <c r="I28" s="214"/>
      <c r="J28" s="214">
        <v>2</v>
      </c>
      <c r="K28" s="214"/>
      <c r="L28" s="214"/>
      <c r="M28" s="214"/>
      <c r="N28" s="214"/>
      <c r="O28" s="214">
        <v>3</v>
      </c>
      <c r="P28" s="214"/>
      <c r="Q28" s="214"/>
      <c r="R28" s="214"/>
      <c r="S28" s="214"/>
      <c r="T28" s="214">
        <v>4</v>
      </c>
      <c r="U28" s="214"/>
      <c r="V28" s="214"/>
      <c r="W28" s="214"/>
      <c r="X28" s="214"/>
      <c r="Y28" s="214" t="s">
        <v>14</v>
      </c>
      <c r="Z28" s="214"/>
      <c r="AA28" s="214"/>
      <c r="AB28" s="214"/>
      <c r="AC28" s="214"/>
      <c r="AD28" s="214" t="s">
        <v>15</v>
      </c>
      <c r="AE28" s="214"/>
      <c r="AF28" s="214"/>
      <c r="AG28" s="214"/>
      <c r="AH28" s="214"/>
      <c r="AI28" s="12" t="s">
        <v>16</v>
      </c>
      <c r="AJ28"/>
      <c r="AK28"/>
      <c r="AL28"/>
      <c r="AM28"/>
      <c r="AN28"/>
    </row>
    <row r="29" spans="1:40" ht="14.25" customHeight="1" x14ac:dyDescent="0.25">
      <c r="A29" s="13">
        <v>66</v>
      </c>
      <c r="B29" s="14">
        <v>1</v>
      </c>
      <c r="C29" s="15"/>
      <c r="D29" s="11" t="str">
        <f>IF(A29=0,"",INDEX(Nimet!$A$2:$D$251,A29,4))</f>
        <v>Nappari Eetu, SeSi</v>
      </c>
      <c r="E29" s="216"/>
      <c r="F29" s="216"/>
      <c r="G29" s="216"/>
      <c r="H29" s="216"/>
      <c r="I29" s="216"/>
      <c r="J29" s="215" t="str">
        <f>CONCATENATE(AB41,"-",AD41)</f>
        <v>0-2</v>
      </c>
      <c r="K29" s="215"/>
      <c r="L29" s="215"/>
      <c r="M29" s="215"/>
      <c r="N29" s="215"/>
      <c r="O29" s="215" t="str">
        <f>CONCATENATE(AB35,"-",AD35)</f>
        <v>2-0</v>
      </c>
      <c r="P29" s="215"/>
      <c r="Q29" s="215"/>
      <c r="R29" s="215"/>
      <c r="S29" s="215"/>
      <c r="T29" s="215" t="str">
        <f>CONCATENATE(AB38,"-",AD38)</f>
        <v>2-0</v>
      </c>
      <c r="U29" s="215"/>
      <c r="V29" s="215"/>
      <c r="W29" s="215"/>
      <c r="X29" s="215"/>
      <c r="Y29" s="214" t="str">
        <f>CONCATENATE(AF35+AF38+AF41,"-",AH35+AH38+AH41)</f>
        <v>2-1</v>
      </c>
      <c r="Z29" s="214"/>
      <c r="AA29" s="214"/>
      <c r="AB29" s="214"/>
      <c r="AC29" s="214"/>
      <c r="AD29" s="214" t="str">
        <f>CONCATENATE(AB35+AB38+AB41,"-",AD35+AD38+AD41)</f>
        <v>4-2</v>
      </c>
      <c r="AE29" s="214"/>
      <c r="AF29" s="214"/>
      <c r="AG29" s="214"/>
      <c r="AH29" s="214"/>
      <c r="AI29" s="16">
        <v>2</v>
      </c>
      <c r="AJ29"/>
      <c r="AK29"/>
      <c r="AL29"/>
      <c r="AM29"/>
      <c r="AN29"/>
    </row>
    <row r="30" spans="1:40" ht="14.25" customHeight="1" x14ac:dyDescent="0.25">
      <c r="A30" s="13">
        <v>82</v>
      </c>
      <c r="B30" s="14">
        <v>2</v>
      </c>
      <c r="C30" s="15"/>
      <c r="D30" s="11" t="str">
        <f>IF(A30=0,"",INDEX(Nimet!$A$2:$D$251,A30,4))</f>
        <v>Niko Aitto-oja, Por-83</v>
      </c>
      <c r="E30" s="215" t="str">
        <f>CONCATENATE(AD41,"-",AB41)</f>
        <v>2-0</v>
      </c>
      <c r="F30" s="215"/>
      <c r="G30" s="215"/>
      <c r="H30" s="215"/>
      <c r="I30" s="215"/>
      <c r="J30" s="216"/>
      <c r="K30" s="216"/>
      <c r="L30" s="216"/>
      <c r="M30" s="216"/>
      <c r="N30" s="216"/>
      <c r="O30" s="215" t="str">
        <f>CONCATENATE(AB39,"-",AD39)</f>
        <v>1-2</v>
      </c>
      <c r="P30" s="215"/>
      <c r="Q30" s="215"/>
      <c r="R30" s="215"/>
      <c r="S30" s="215"/>
      <c r="T30" s="215" t="str">
        <f>CONCATENATE(AB36,"-",AD36)</f>
        <v>2-0</v>
      </c>
      <c r="U30" s="215"/>
      <c r="V30" s="215"/>
      <c r="W30" s="215"/>
      <c r="X30" s="215"/>
      <c r="Y30" s="214" t="str">
        <f>CONCATENATE(AF36+AF39+AH41,"-",AH36+AH39+AF41)</f>
        <v>2-1</v>
      </c>
      <c r="Z30" s="214"/>
      <c r="AA30" s="214"/>
      <c r="AB30" s="214"/>
      <c r="AC30" s="214"/>
      <c r="AD30" s="214" t="str">
        <f>CONCATENATE(AB36+AB39+AD41,"-",AD36+AD39+AB41)</f>
        <v>5-2</v>
      </c>
      <c r="AE30" s="214"/>
      <c r="AF30" s="214"/>
      <c r="AG30" s="214"/>
      <c r="AH30" s="214"/>
      <c r="AI30" s="16">
        <v>1</v>
      </c>
      <c r="AJ30"/>
      <c r="AK30"/>
      <c r="AL30"/>
      <c r="AM30"/>
      <c r="AN30"/>
    </row>
    <row r="31" spans="1:40" ht="14.25" customHeight="1" x14ac:dyDescent="0.25">
      <c r="A31" s="13">
        <v>70</v>
      </c>
      <c r="B31" s="14">
        <v>3</v>
      </c>
      <c r="C31" s="15"/>
      <c r="D31" s="11" t="str">
        <f>IF(A31=0,"",INDEX(Nimet!$A$2:$D$251,A31,4))</f>
        <v>Simon Strömberg, BTK Halex</v>
      </c>
      <c r="E31" s="215" t="str">
        <f>CONCATENATE(AD35,"-",AB35)</f>
        <v>0-2</v>
      </c>
      <c r="F31" s="215"/>
      <c r="G31" s="215"/>
      <c r="H31" s="215"/>
      <c r="I31" s="215"/>
      <c r="J31" s="215" t="str">
        <f>CONCATENATE(AD39,"-",AB39)</f>
        <v>2-1</v>
      </c>
      <c r="K31" s="215"/>
      <c r="L31" s="215"/>
      <c r="M31" s="215"/>
      <c r="N31" s="215"/>
      <c r="O31" s="216"/>
      <c r="P31" s="216"/>
      <c r="Q31" s="216"/>
      <c r="R31" s="216"/>
      <c r="S31" s="216"/>
      <c r="T31" s="215" t="str">
        <f>CONCATENATE(AB42,"-",AD42)</f>
        <v>2-0</v>
      </c>
      <c r="U31" s="215"/>
      <c r="V31" s="215"/>
      <c r="W31" s="215"/>
      <c r="X31" s="215"/>
      <c r="Y31" s="214" t="str">
        <f>CONCATENATE(AH35+AH39+AF42,"-",AF35+AF39+AH42)</f>
        <v>2-1</v>
      </c>
      <c r="Z31" s="214"/>
      <c r="AA31" s="214"/>
      <c r="AB31" s="214"/>
      <c r="AC31" s="214"/>
      <c r="AD31" s="214" t="str">
        <f>CONCATENATE(AD35+AD39+AB42,"-",AB35+AB39+AD42)</f>
        <v>4-3</v>
      </c>
      <c r="AE31" s="214"/>
      <c r="AF31" s="214"/>
      <c r="AG31" s="214"/>
      <c r="AH31" s="214"/>
      <c r="AI31" s="16">
        <v>3</v>
      </c>
      <c r="AJ31"/>
      <c r="AK31"/>
      <c r="AL31"/>
      <c r="AM31"/>
      <c r="AN31"/>
    </row>
    <row r="32" spans="1:40" ht="14.25" customHeight="1" x14ac:dyDescent="0.25">
      <c r="A32" s="13">
        <v>71</v>
      </c>
      <c r="B32" s="14">
        <v>4</v>
      </c>
      <c r="C32" s="15"/>
      <c r="D32" s="11" t="str">
        <f>IF(A32=0,"",INDEX(Nimet!$A$2:$D$251,A32,4))</f>
        <v>Isak Porthin, BTK Halex</v>
      </c>
      <c r="E32" s="215" t="str">
        <f>CONCATENATE(AD38,"-",AB38)</f>
        <v>0-2</v>
      </c>
      <c r="F32" s="215"/>
      <c r="G32" s="215"/>
      <c r="H32" s="215"/>
      <c r="I32" s="215"/>
      <c r="J32" s="215" t="str">
        <f>CONCATENATE(AD36,"-",AB36)</f>
        <v>0-2</v>
      </c>
      <c r="K32" s="215"/>
      <c r="L32" s="215"/>
      <c r="M32" s="215"/>
      <c r="N32" s="215"/>
      <c r="O32" s="215" t="str">
        <f>CONCATENATE(AD42,"-",AB42)</f>
        <v>0-2</v>
      </c>
      <c r="P32" s="215"/>
      <c r="Q32" s="215"/>
      <c r="R32" s="215"/>
      <c r="S32" s="215"/>
      <c r="T32" s="216"/>
      <c r="U32" s="216"/>
      <c r="V32" s="216"/>
      <c r="W32" s="216"/>
      <c r="X32" s="216"/>
      <c r="Y32" s="214" t="str">
        <f>CONCATENATE(AH36+AH38+AH42,"-",AF36+AF38+AF42)</f>
        <v>0-3</v>
      </c>
      <c r="Z32" s="214"/>
      <c r="AA32" s="214"/>
      <c r="AB32" s="214"/>
      <c r="AC32" s="214"/>
      <c r="AD32" s="214" t="str">
        <f>CONCATENATE(AD36+AD38+AD42,"-",AB36+AB38+AB42)</f>
        <v>0-6</v>
      </c>
      <c r="AE32" s="214"/>
      <c r="AF32" s="214"/>
      <c r="AG32" s="214"/>
      <c r="AH32" s="214"/>
      <c r="AI32" s="16">
        <v>4</v>
      </c>
      <c r="AJ32"/>
      <c r="AK32"/>
      <c r="AL32"/>
      <c r="AM32"/>
      <c r="AN32"/>
    </row>
    <row r="33" spans="1:40" ht="14.25" customHeight="1" x14ac:dyDescent="0.25">
      <c r="B33" s="17"/>
      <c r="C33" s="17"/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/>
      <c r="AN33" t="s">
        <v>268</v>
      </c>
    </row>
    <row r="34" spans="1:40" ht="14.25" customHeight="1" x14ac:dyDescent="0.25">
      <c r="A34"/>
      <c r="B34" s="3" t="s">
        <v>1</v>
      </c>
      <c r="G34" s="10"/>
      <c r="H34" s="19">
        <v>1</v>
      </c>
      <c r="I34" s="11"/>
      <c r="J34" s="20"/>
      <c r="K34" s="21"/>
      <c r="L34" s="22">
        <v>2</v>
      </c>
      <c r="M34" s="23"/>
      <c r="N34" s="20"/>
      <c r="O34" s="21"/>
      <c r="P34" s="22">
        <v>3</v>
      </c>
      <c r="Q34" s="24"/>
      <c r="R34"/>
      <c r="S34" s="25"/>
      <c r="T34" s="22">
        <v>4</v>
      </c>
      <c r="U34" s="24"/>
      <c r="V34"/>
      <c r="W34" s="25"/>
      <c r="X34" s="22">
        <v>5</v>
      </c>
      <c r="Y34" s="24"/>
      <c r="Z34" s="17"/>
      <c r="AA34" s="17"/>
      <c r="AB34" s="25"/>
      <c r="AC34" s="26" t="s">
        <v>17</v>
      </c>
      <c r="AD34" s="24"/>
      <c r="AE34" s="20"/>
      <c r="AF34" s="21"/>
      <c r="AG34" s="26" t="s">
        <v>18</v>
      </c>
      <c r="AH34" s="23"/>
      <c r="AI34" s="27" t="s">
        <v>19</v>
      </c>
      <c r="AJ34"/>
      <c r="AK34" s="27"/>
      <c r="AM34"/>
      <c r="AN34"/>
    </row>
    <row r="35" spans="1:40" ht="14.25" customHeight="1" x14ac:dyDescent="0.25">
      <c r="A35" s="28" t="s">
        <v>4</v>
      </c>
      <c r="B35" s="1" t="str">
        <f>CONCATENATE(D29,"  -  ",D31)</f>
        <v>Nappari Eetu, SeSi  -  Simon Strömberg, BTK Halex</v>
      </c>
      <c r="G35" s="29">
        <v>11</v>
      </c>
      <c r="H35" s="30" t="s">
        <v>20</v>
      </c>
      <c r="I35" s="31">
        <v>9</v>
      </c>
      <c r="J35" s="32"/>
      <c r="K35" s="29">
        <v>11</v>
      </c>
      <c r="L35" s="30" t="s">
        <v>20</v>
      </c>
      <c r="M35" s="31">
        <v>9</v>
      </c>
      <c r="N35" s="32"/>
      <c r="O35" s="29"/>
      <c r="P35" s="30" t="s">
        <v>20</v>
      </c>
      <c r="Q35" s="31"/>
      <c r="R35" s="33"/>
      <c r="S35" s="29"/>
      <c r="T35" s="30" t="s">
        <v>20</v>
      </c>
      <c r="U35" s="31"/>
      <c r="V35" s="33"/>
      <c r="W35" s="29"/>
      <c r="X35" s="30" t="s">
        <v>20</v>
      </c>
      <c r="Y35" s="31"/>
      <c r="Z35" s="32"/>
      <c r="AA35" s="32"/>
      <c r="AB35" s="34">
        <f>IF($G35-$I35&gt;0,1,0)+IF($K35-$M35&gt;0,1,0)+IF($O35-$Q35&gt;0,1,0)+IF($S35-$U35&gt;0,1,0)+IF($W35-$Y35&gt;0,1,0)</f>
        <v>2</v>
      </c>
      <c r="AC35" s="35" t="s">
        <v>20</v>
      </c>
      <c r="AD35" s="36">
        <f>IF($G35-$I35&lt;0,1,0)+IF($K35-$M35&lt;0,1,0)+IF($O35-$Q35&lt;0,1,0)+IF($S35-$U35&lt;0,1,0)+IF($W35-$Y35&lt;0,1,0)</f>
        <v>0</v>
      </c>
      <c r="AE35" s="33"/>
      <c r="AF35" s="37">
        <f>IF($AB35-$AD35&gt;0,1,0)</f>
        <v>1</v>
      </c>
      <c r="AG35" s="35" t="s">
        <v>20</v>
      </c>
      <c r="AH35" s="36">
        <f>IF($AB35-$AD35&lt;0,1,0)</f>
        <v>0</v>
      </c>
      <c r="AI35" s="38">
        <v>4</v>
      </c>
      <c r="AJ35" s="33"/>
      <c r="AK35" s="33"/>
      <c r="AM35" s="5"/>
      <c r="AN35" s="39"/>
    </row>
    <row r="36" spans="1:40" ht="14.25" customHeight="1" x14ac:dyDescent="0.25">
      <c r="A36" s="28" t="s">
        <v>5</v>
      </c>
      <c r="B36" s="1" t="str">
        <f>CONCATENATE(D30,"  -  ",D32)</f>
        <v>Niko Aitto-oja, Por-83  -  Isak Porthin, BTK Halex</v>
      </c>
      <c r="G36" s="40">
        <v>11</v>
      </c>
      <c r="H36" s="41" t="s">
        <v>20</v>
      </c>
      <c r="I36" s="42">
        <v>7</v>
      </c>
      <c r="J36" s="32"/>
      <c r="K36" s="29">
        <v>11</v>
      </c>
      <c r="L36" s="30" t="s">
        <v>20</v>
      </c>
      <c r="M36" s="31">
        <v>7</v>
      </c>
      <c r="N36" s="32"/>
      <c r="O36" s="29"/>
      <c r="P36" s="30" t="s">
        <v>20</v>
      </c>
      <c r="Q36" s="31"/>
      <c r="R36" s="33"/>
      <c r="S36" s="29"/>
      <c r="T36" s="30" t="s">
        <v>20</v>
      </c>
      <c r="U36" s="31"/>
      <c r="V36" s="33"/>
      <c r="W36" s="29"/>
      <c r="X36" s="30" t="s">
        <v>20</v>
      </c>
      <c r="Y36" s="31"/>
      <c r="Z36" s="32"/>
      <c r="AA36" s="32"/>
      <c r="AB36" s="34">
        <f>IF($G36-$I36&gt;0,1,0)+IF($K36-$M36&gt;0,1,0)+IF($O36-$Q36&gt;0,1,0)+IF($S36-$U36&gt;0,1,0)+IF($W36-$Y36&gt;0,1,0)</f>
        <v>2</v>
      </c>
      <c r="AC36" s="35" t="s">
        <v>20</v>
      </c>
      <c r="AD36" s="36">
        <f>IF($G36-$I36&lt;0,1,0)+IF($K36-$M36&lt;0,1,0)+IF($O36-$Q36&lt;0,1,0)+IF($S36-$U36&lt;0,1,0)+IF($W36-$Y36&lt;0,1,0)</f>
        <v>0</v>
      </c>
      <c r="AE36" s="33"/>
      <c r="AF36" s="37">
        <f>IF($AB36-$AD36&gt;0,1,0)</f>
        <v>1</v>
      </c>
      <c r="AG36" s="35" t="s">
        <v>20</v>
      </c>
      <c r="AH36" s="36">
        <f>IF($AB36-$AD36&lt;0,1,0)</f>
        <v>0</v>
      </c>
      <c r="AI36" s="38">
        <v>3</v>
      </c>
      <c r="AJ36" s="33"/>
      <c r="AK36" s="33"/>
      <c r="AM36" s="5"/>
      <c r="AN36" s="39"/>
    </row>
    <row r="37" spans="1:40" ht="14.25" customHeight="1" x14ac:dyDescent="0.25">
      <c r="A37" s="28"/>
      <c r="B37"/>
      <c r="G37" s="43"/>
      <c r="H37" s="44"/>
      <c r="I37" s="45"/>
      <c r="J37" s="32"/>
      <c r="K37" s="43"/>
      <c r="L37" s="44"/>
      <c r="M37" s="45"/>
      <c r="N37" s="32"/>
      <c r="O37" s="43"/>
      <c r="P37" s="44"/>
      <c r="Q37" s="45"/>
      <c r="R37" s="33"/>
      <c r="S37" s="43"/>
      <c r="T37" s="44"/>
      <c r="U37" s="45"/>
      <c r="V37" s="33"/>
      <c r="W37" s="43"/>
      <c r="X37" s="44"/>
      <c r="Y37" s="45"/>
      <c r="Z37" s="32"/>
      <c r="AA37" s="32"/>
      <c r="AB37" s="34"/>
      <c r="AC37" s="35"/>
      <c r="AD37" s="36"/>
      <c r="AE37" s="33"/>
      <c r="AF37" s="37"/>
      <c r="AG37" s="46"/>
      <c r="AH37" s="36"/>
      <c r="AI37" s="38"/>
      <c r="AJ37" s="33"/>
      <c r="AK37" s="33"/>
      <c r="AM37"/>
      <c r="AN37" s="39"/>
    </row>
    <row r="38" spans="1:40" ht="14.25" customHeight="1" x14ac:dyDescent="0.25">
      <c r="A38" s="28" t="s">
        <v>7</v>
      </c>
      <c r="B38" s="1" t="str">
        <f>CONCATENATE(D29,"  -  ",D32)</f>
        <v>Nappari Eetu, SeSi  -  Isak Porthin, BTK Halex</v>
      </c>
      <c r="G38" s="29">
        <v>11</v>
      </c>
      <c r="H38" s="30" t="s">
        <v>20</v>
      </c>
      <c r="I38" s="31">
        <v>8</v>
      </c>
      <c r="J38" s="32"/>
      <c r="K38" s="29">
        <v>11</v>
      </c>
      <c r="L38" s="30" t="s">
        <v>20</v>
      </c>
      <c r="M38" s="31">
        <v>2</v>
      </c>
      <c r="N38" s="32"/>
      <c r="O38" s="29"/>
      <c r="P38" s="30" t="s">
        <v>20</v>
      </c>
      <c r="Q38" s="31"/>
      <c r="R38" s="33"/>
      <c r="S38" s="29"/>
      <c r="T38" s="30" t="s">
        <v>20</v>
      </c>
      <c r="U38" s="31"/>
      <c r="V38" s="33"/>
      <c r="W38" s="29"/>
      <c r="X38" s="30" t="s">
        <v>20</v>
      </c>
      <c r="Y38" s="31"/>
      <c r="Z38" s="32"/>
      <c r="AA38" s="32"/>
      <c r="AB38" s="34">
        <f>IF($G38-$I38&gt;0,1,0)+IF($K38-$M38&gt;0,1,0)+IF($O38-$Q38&gt;0,1,0)+IF($S38-$U38&gt;0,1,0)+IF($W38-$Y38&gt;0,1,0)</f>
        <v>2</v>
      </c>
      <c r="AC38" s="35" t="s">
        <v>20</v>
      </c>
      <c r="AD38" s="36">
        <f>IF($G38-$I38&lt;0,1,0)+IF($K38-$M38&lt;0,1,0)+IF($O38-$Q38&lt;0,1,0)+IF($S38-$U38&lt;0,1,0)+IF($W38-$Y38&lt;0,1,0)</f>
        <v>0</v>
      </c>
      <c r="AE38" s="33"/>
      <c r="AF38" s="37">
        <f>IF($AB38-$AD38&gt;0,1,0)</f>
        <v>1</v>
      </c>
      <c r="AG38" s="35" t="s">
        <v>20</v>
      </c>
      <c r="AH38" s="36">
        <f>IF($AB38-$AD38&lt;0,1,0)</f>
        <v>0</v>
      </c>
      <c r="AI38" s="38">
        <v>2</v>
      </c>
      <c r="AJ38" s="33"/>
      <c r="AK38" s="33"/>
      <c r="AM38" s="5"/>
      <c r="AN38" s="39"/>
    </row>
    <row r="39" spans="1:40" ht="14.25" customHeight="1" x14ac:dyDescent="0.25">
      <c r="A39" s="28" t="s">
        <v>8</v>
      </c>
      <c r="B39" s="1" t="str">
        <f>CONCATENATE(D30,"  -  ",D31)</f>
        <v>Niko Aitto-oja, Por-83  -  Simon Strömberg, BTK Halex</v>
      </c>
      <c r="G39" s="29">
        <v>5</v>
      </c>
      <c r="H39" s="30" t="s">
        <v>20</v>
      </c>
      <c r="I39" s="31">
        <v>11</v>
      </c>
      <c r="J39" s="32"/>
      <c r="K39" s="29">
        <v>11</v>
      </c>
      <c r="L39" s="30" t="s">
        <v>20</v>
      </c>
      <c r="M39" s="31">
        <v>9</v>
      </c>
      <c r="N39" s="32"/>
      <c r="O39" s="29">
        <v>6</v>
      </c>
      <c r="P39" s="30" t="s">
        <v>20</v>
      </c>
      <c r="Q39" s="31">
        <v>11</v>
      </c>
      <c r="R39" s="33"/>
      <c r="S39" s="29"/>
      <c r="T39" s="30" t="s">
        <v>20</v>
      </c>
      <c r="U39" s="31"/>
      <c r="V39" s="33"/>
      <c r="W39" s="29"/>
      <c r="X39" s="30" t="s">
        <v>20</v>
      </c>
      <c r="Y39" s="31"/>
      <c r="Z39" s="32"/>
      <c r="AA39" s="32"/>
      <c r="AB39" s="34">
        <f>IF($G39-$I39&gt;0,1,0)+IF($K39-$M39&gt;0,1,0)+IF($O39-$Q39&gt;0,1,0)+IF($S39-$U39&gt;0,1,0)+IF($W39-$Y39&gt;0,1,0)</f>
        <v>1</v>
      </c>
      <c r="AC39" s="35" t="s">
        <v>20</v>
      </c>
      <c r="AD39" s="36">
        <f>IF($G39-$I39&lt;0,1,0)+IF($K39-$M39&lt;0,1,0)+IF($O39-$Q39&lt;0,1,0)+IF($S39-$U39&lt;0,1,0)+IF($W39-$Y39&lt;0,1,0)</f>
        <v>2</v>
      </c>
      <c r="AE39" s="33"/>
      <c r="AF39" s="37">
        <f>IF($AB39-$AD39&gt;0,1,0)</f>
        <v>0</v>
      </c>
      <c r="AG39" s="35" t="s">
        <v>20</v>
      </c>
      <c r="AH39" s="36">
        <f>IF($AB39-$AD39&lt;0,1,0)</f>
        <v>1</v>
      </c>
      <c r="AI39" s="38">
        <v>1</v>
      </c>
      <c r="AJ39" s="33"/>
      <c r="AK39" s="33"/>
      <c r="AM39" s="5"/>
      <c r="AN39" s="39"/>
    </row>
    <row r="40" spans="1:40" ht="14.25" customHeight="1" x14ac:dyDescent="0.25">
      <c r="A40" s="28"/>
      <c r="B40"/>
      <c r="G40" s="43"/>
      <c r="H40" s="44"/>
      <c r="I40" s="45"/>
      <c r="J40" s="32"/>
      <c r="K40" s="43"/>
      <c r="L40" s="44"/>
      <c r="M40" s="45"/>
      <c r="N40" s="32"/>
      <c r="O40" s="43"/>
      <c r="P40" s="44"/>
      <c r="Q40" s="45"/>
      <c r="R40" s="33"/>
      <c r="S40" s="43"/>
      <c r="T40" s="44"/>
      <c r="U40" s="45"/>
      <c r="V40" s="33"/>
      <c r="W40" s="43"/>
      <c r="X40" s="44"/>
      <c r="Y40" s="45"/>
      <c r="Z40" s="32"/>
      <c r="AA40" s="32"/>
      <c r="AB40" s="34"/>
      <c r="AC40" s="35"/>
      <c r="AD40" s="36"/>
      <c r="AE40" s="33"/>
      <c r="AF40" s="37"/>
      <c r="AG40" s="46"/>
      <c r="AH40" s="36"/>
      <c r="AI40" s="38"/>
      <c r="AJ40" s="33"/>
      <c r="AK40" s="33"/>
      <c r="AM40"/>
      <c r="AN40" s="39"/>
    </row>
    <row r="41" spans="1:40" ht="14.25" customHeight="1" x14ac:dyDescent="0.25">
      <c r="A41" s="28" t="s">
        <v>10</v>
      </c>
      <c r="B41" s="1" t="str">
        <f>CONCATENATE(D29,"  -  ",D30)</f>
        <v>Nappari Eetu, SeSi  -  Niko Aitto-oja, Por-83</v>
      </c>
      <c r="G41" s="29">
        <v>5</v>
      </c>
      <c r="H41" s="30" t="s">
        <v>20</v>
      </c>
      <c r="I41" s="31">
        <v>11</v>
      </c>
      <c r="J41" s="32"/>
      <c r="K41" s="29">
        <v>8</v>
      </c>
      <c r="L41" s="30" t="s">
        <v>20</v>
      </c>
      <c r="M41" s="31">
        <v>11</v>
      </c>
      <c r="N41" s="32"/>
      <c r="O41" s="29"/>
      <c r="P41" s="30" t="s">
        <v>20</v>
      </c>
      <c r="Q41" s="31"/>
      <c r="R41" s="33"/>
      <c r="S41" s="29"/>
      <c r="T41" s="30" t="s">
        <v>20</v>
      </c>
      <c r="U41" s="31"/>
      <c r="V41" s="33"/>
      <c r="W41" s="29"/>
      <c r="X41" s="30" t="s">
        <v>20</v>
      </c>
      <c r="Y41" s="31"/>
      <c r="Z41" s="32"/>
      <c r="AA41" s="32"/>
      <c r="AB41" s="34">
        <f>IF($G41-$I41&gt;0,1,0)+IF($K41-$M41&gt;0,1,0)+IF($O41-$Q41&gt;0,1,0)+IF($S41-$U41&gt;0,1,0)+IF($W41-$Y41&gt;0,1,0)</f>
        <v>0</v>
      </c>
      <c r="AC41" s="35" t="s">
        <v>20</v>
      </c>
      <c r="AD41" s="36">
        <f>IF($G41-$I41&lt;0,1,0)+IF($K41-$M41&lt;0,1,0)+IF($O41-$Q41&lt;0,1,0)+IF($S41-$U41&lt;0,1,0)+IF($W41-$Y41&lt;0,1,0)</f>
        <v>2</v>
      </c>
      <c r="AE41" s="33"/>
      <c r="AF41" s="37">
        <f>IF($AB41-$AD41&gt;0,1,0)</f>
        <v>0</v>
      </c>
      <c r="AG41" s="35" t="s">
        <v>20</v>
      </c>
      <c r="AH41" s="36">
        <f>IF($AB41-$AD41&lt;0,1,0)</f>
        <v>1</v>
      </c>
      <c r="AI41" s="38">
        <v>4</v>
      </c>
      <c r="AJ41" s="33"/>
      <c r="AK41" s="33"/>
      <c r="AM41" s="5"/>
      <c r="AN41" s="39"/>
    </row>
    <row r="42" spans="1:40" ht="14.25" customHeight="1" x14ac:dyDescent="0.25">
      <c r="A42" s="28" t="s">
        <v>11</v>
      </c>
      <c r="B42" s="1" t="str">
        <f>CONCATENATE(D31,"  -  ",D32)</f>
        <v>Simon Strömberg, BTK Halex  -  Isak Porthin, BTK Halex</v>
      </c>
      <c r="G42" s="29">
        <v>11</v>
      </c>
      <c r="H42" s="30" t="s">
        <v>20</v>
      </c>
      <c r="I42" s="31">
        <v>2</v>
      </c>
      <c r="J42" s="32"/>
      <c r="K42" s="29">
        <v>11</v>
      </c>
      <c r="L42" s="30" t="s">
        <v>20</v>
      </c>
      <c r="M42" s="31">
        <v>1</v>
      </c>
      <c r="N42" s="32"/>
      <c r="O42" s="29"/>
      <c r="P42" s="30" t="s">
        <v>20</v>
      </c>
      <c r="Q42" s="31"/>
      <c r="R42" s="33"/>
      <c r="S42" s="29"/>
      <c r="T42" s="30" t="s">
        <v>20</v>
      </c>
      <c r="U42" s="31"/>
      <c r="V42" s="33"/>
      <c r="W42" s="29"/>
      <c r="X42" s="30" t="s">
        <v>20</v>
      </c>
      <c r="Y42" s="31"/>
      <c r="Z42" s="32"/>
      <c r="AA42" s="32"/>
      <c r="AB42" s="47">
        <f>IF($G42-$I42&gt;0,1,0)+IF($K42-$M42&gt;0,1,0)+IF($O42-$Q42&gt;0,1,0)+IF($S42-$U42&gt;0,1,0)+IF($W42-$Y42&gt;0,1,0)</f>
        <v>2</v>
      </c>
      <c r="AC42" s="48" t="s">
        <v>20</v>
      </c>
      <c r="AD42" s="49">
        <f>IF($G42-$I42&lt;0,1,0)+IF($K42-$M42&lt;0,1,0)+IF($O42-$Q42&lt;0,1,0)+IF($S42-$U42&lt;0,1,0)+IF($W42-$Y42&lt;0,1,0)</f>
        <v>0</v>
      </c>
      <c r="AE42" s="33"/>
      <c r="AF42" s="50">
        <f>IF($AB42-$AD42&gt;0,1,0)</f>
        <v>1</v>
      </c>
      <c r="AG42" s="48" t="s">
        <v>20</v>
      </c>
      <c r="AH42" s="49">
        <f>IF($AB42-$AD42&lt;0,1,0)</f>
        <v>0</v>
      </c>
      <c r="AI42" s="38">
        <v>2</v>
      </c>
      <c r="AJ42" s="33"/>
      <c r="AK42" s="33"/>
      <c r="AM42" s="5"/>
      <c r="AN42" s="39"/>
    </row>
  </sheetData>
  <mergeCells count="60">
    <mergeCell ref="AD9:AH9"/>
    <mergeCell ref="E10:I10"/>
    <mergeCell ref="J10:N10"/>
    <mergeCell ref="O10:S10"/>
    <mergeCell ref="T10:X10"/>
    <mergeCell ref="Y10:AC10"/>
    <mergeCell ref="AD10:AH10"/>
    <mergeCell ref="E9:I9"/>
    <mergeCell ref="J9:N9"/>
    <mergeCell ref="O9:S9"/>
    <mergeCell ref="T9:X9"/>
    <mergeCell ref="Y9:AC9"/>
    <mergeCell ref="AD11:AH11"/>
    <mergeCell ref="E12:I12"/>
    <mergeCell ref="J12:N12"/>
    <mergeCell ref="O12:S12"/>
    <mergeCell ref="T12:X12"/>
    <mergeCell ref="Y12:AC12"/>
    <mergeCell ref="AD12:AH12"/>
    <mergeCell ref="E11:I11"/>
    <mergeCell ref="J11:N11"/>
    <mergeCell ref="O11:S11"/>
    <mergeCell ref="T11:X11"/>
    <mergeCell ref="Y11:AC11"/>
    <mergeCell ref="AD13:AH13"/>
    <mergeCell ref="E28:I28"/>
    <mergeCell ref="J28:N28"/>
    <mergeCell ref="O28:S28"/>
    <mergeCell ref="T28:X28"/>
    <mergeCell ref="Y28:AC28"/>
    <mergeCell ref="AD28:AH28"/>
    <mergeCell ref="E13:I13"/>
    <mergeCell ref="J13:N13"/>
    <mergeCell ref="O13:S13"/>
    <mergeCell ref="T13:X13"/>
    <mergeCell ref="Y13:AC13"/>
    <mergeCell ref="AD29:AH29"/>
    <mergeCell ref="E30:I30"/>
    <mergeCell ref="J30:N30"/>
    <mergeCell ref="O30:S30"/>
    <mergeCell ref="T30:X30"/>
    <mergeCell ref="Y30:AC30"/>
    <mergeCell ref="AD30:AH30"/>
    <mergeCell ref="E29:I29"/>
    <mergeCell ref="J29:N29"/>
    <mergeCell ref="O29:S29"/>
    <mergeCell ref="T29:X29"/>
    <mergeCell ref="Y29:AC29"/>
    <mergeCell ref="AD31:AH31"/>
    <mergeCell ref="E32:I32"/>
    <mergeCell ref="J32:N32"/>
    <mergeCell ref="O32:S32"/>
    <mergeCell ref="T32:X32"/>
    <mergeCell ref="Y32:AC32"/>
    <mergeCell ref="AD32:AH32"/>
    <mergeCell ref="E31:I31"/>
    <mergeCell ref="J31:N31"/>
    <mergeCell ref="O31:S31"/>
    <mergeCell ref="T31:X31"/>
    <mergeCell ref="Y31:AC31"/>
  </mergeCells>
  <pageMargins left="0" right="0" top="0" bottom="0" header="0.51180555555555496" footer="0.51180555555555496"/>
  <pageSetup paperSize="9" firstPageNumber="0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2"/>
  <sheetViews>
    <sheetView topLeftCell="A2" zoomScale="80" zoomScaleNormal="80" workbookViewId="0">
      <selection activeCell="A14" sqref="A14"/>
    </sheetView>
  </sheetViews>
  <sheetFormatPr defaultRowHeight="13.2" x14ac:dyDescent="0.25"/>
  <cols>
    <col min="1" max="1" width="5" style="1"/>
    <col min="2" max="2" width="3.33203125" style="1"/>
    <col min="3" max="3" width="5.6640625" style="1"/>
    <col min="4" max="4" width="32.44140625" style="1"/>
    <col min="5" max="24" width="2.88671875" style="1"/>
    <col min="25" max="29" width="2.6640625" style="1"/>
    <col min="30" max="34" width="2.88671875" style="1"/>
    <col min="35" max="35" width="14.21875" style="1"/>
    <col min="36" max="36" width="4.21875" style="1" customWidth="1"/>
    <col min="37" max="39" width="14.21875" style="1"/>
    <col min="40" max="257" width="9" style="1"/>
  </cols>
  <sheetData>
    <row r="1" spans="1:40" ht="20.25" customHeight="1" x14ac:dyDescent="0.4">
      <c r="A1"/>
      <c r="B1" s="2" t="s">
        <v>0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 s="3" t="s">
        <v>1</v>
      </c>
      <c r="Z1"/>
      <c r="AA1"/>
      <c r="AB1"/>
      <c r="AC1"/>
      <c r="AD1"/>
      <c r="AE1" s="3"/>
      <c r="AF1" s="3"/>
      <c r="AG1" s="3"/>
      <c r="AH1" s="3"/>
      <c r="AI1"/>
      <c r="AJ1"/>
      <c r="AK1"/>
      <c r="AL1"/>
      <c r="AM1"/>
      <c r="AN1"/>
    </row>
    <row r="2" spans="1:40" ht="18" customHeight="1" x14ac:dyDescent="0.3">
      <c r="A2"/>
      <c r="B2" s="4" t="s">
        <v>192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 s="1" t="s">
        <v>3</v>
      </c>
      <c r="Z2"/>
      <c r="AA2"/>
      <c r="AB2"/>
      <c r="AC2"/>
      <c r="AD2"/>
      <c r="AE2"/>
      <c r="AF2" s="5" t="s">
        <v>4</v>
      </c>
      <c r="AG2"/>
      <c r="AH2"/>
      <c r="AI2" s="5" t="s">
        <v>5</v>
      </c>
      <c r="AJ2"/>
      <c r="AK2" s="5"/>
      <c r="AL2"/>
      <c r="AM2"/>
      <c r="AN2"/>
    </row>
    <row r="3" spans="1:40" ht="15" customHeight="1" x14ac:dyDescent="0.25">
      <c r="A3"/>
      <c r="B3" s="6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 s="1" t="s">
        <v>6</v>
      </c>
      <c r="Z3"/>
      <c r="AA3"/>
      <c r="AB3"/>
      <c r="AC3"/>
      <c r="AD3"/>
      <c r="AE3"/>
      <c r="AF3" s="5" t="s">
        <v>7</v>
      </c>
      <c r="AG3"/>
      <c r="AH3"/>
      <c r="AI3" s="5" t="s">
        <v>8</v>
      </c>
      <c r="AJ3"/>
      <c r="AK3" s="5"/>
      <c r="AL3"/>
      <c r="AM3"/>
      <c r="AN3"/>
    </row>
    <row r="4" spans="1:40" ht="15" customHeight="1" x14ac:dyDescent="0.3">
      <c r="A4"/>
      <c r="B4" s="4" t="s">
        <v>260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 s="1" t="s">
        <v>9</v>
      </c>
      <c r="Z4"/>
      <c r="AA4"/>
      <c r="AB4"/>
      <c r="AC4"/>
      <c r="AD4"/>
      <c r="AE4"/>
      <c r="AF4" s="5" t="s">
        <v>10</v>
      </c>
      <c r="AG4"/>
      <c r="AH4"/>
      <c r="AI4" s="5" t="s">
        <v>11</v>
      </c>
      <c r="AJ4"/>
      <c r="AK4" s="5"/>
      <c r="AL4"/>
      <c r="AM4"/>
      <c r="AN4"/>
    </row>
    <row r="5" spans="1:40" ht="12.3" customHeight="1" x14ac:dyDescent="0.3">
      <c r="A5"/>
      <c r="B5" s="4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 s="5"/>
      <c r="AJ5" s="5"/>
      <c r="AK5" s="5"/>
      <c r="AL5"/>
      <c r="AM5"/>
      <c r="AN5"/>
    </row>
    <row r="6" spans="1:40" ht="15" customHeight="1" x14ac:dyDescent="0.3">
      <c r="A6"/>
      <c r="B6" s="4" t="s">
        <v>12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 s="5"/>
      <c r="AJ6" s="5"/>
      <c r="AK6" s="5"/>
      <c r="AL6"/>
      <c r="AM6"/>
      <c r="AN6"/>
    </row>
    <row r="7" spans="1:40" ht="12.3" customHeight="1" x14ac:dyDescent="0.25">
      <c r="A7"/>
      <c r="B7" s="6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4.25" customHeight="1" x14ac:dyDescent="0.25">
      <c r="A8"/>
      <c r="B8" s="7" t="s">
        <v>261</v>
      </c>
      <c r="C8" s="8"/>
      <c r="D8" s="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4.25" customHeight="1" x14ac:dyDescent="0.25">
      <c r="A9"/>
      <c r="B9" s="9"/>
      <c r="C9" s="10"/>
      <c r="D9" s="11"/>
      <c r="E9" s="214">
        <v>1</v>
      </c>
      <c r="F9" s="214"/>
      <c r="G9" s="214"/>
      <c r="H9" s="214"/>
      <c r="I9" s="214"/>
      <c r="J9" s="214">
        <v>2</v>
      </c>
      <c r="K9" s="214"/>
      <c r="L9" s="214"/>
      <c r="M9" s="214"/>
      <c r="N9" s="214"/>
      <c r="O9" s="214">
        <v>3</v>
      </c>
      <c r="P9" s="214"/>
      <c r="Q9" s="214"/>
      <c r="R9" s="214"/>
      <c r="S9" s="214"/>
      <c r="T9" s="214">
        <v>4</v>
      </c>
      <c r="U9" s="214"/>
      <c r="V9" s="214"/>
      <c r="W9" s="214"/>
      <c r="X9" s="214"/>
      <c r="Y9" s="214" t="s">
        <v>14</v>
      </c>
      <c r="Z9" s="214"/>
      <c r="AA9" s="214"/>
      <c r="AB9" s="214"/>
      <c r="AC9" s="214"/>
      <c r="AD9" s="214" t="s">
        <v>15</v>
      </c>
      <c r="AE9" s="214"/>
      <c r="AF9" s="214"/>
      <c r="AG9" s="214"/>
      <c r="AH9" s="214"/>
      <c r="AI9" s="12" t="s">
        <v>16</v>
      </c>
      <c r="AJ9"/>
      <c r="AK9"/>
      <c r="AL9"/>
      <c r="AM9"/>
      <c r="AN9"/>
    </row>
    <row r="10" spans="1:40" ht="14.25" customHeight="1" x14ac:dyDescent="0.25">
      <c r="A10" s="13">
        <v>52</v>
      </c>
      <c r="B10" s="14">
        <v>1</v>
      </c>
      <c r="C10" s="15"/>
      <c r="D10" s="11" t="str">
        <f>IF(A10=0,"",INDEX(Nimet!$A$2:$D$251,A10,4))</f>
        <v>Harju Jani, Vaasa</v>
      </c>
      <c r="E10" s="216"/>
      <c r="F10" s="216"/>
      <c r="G10" s="216"/>
      <c r="H10" s="216"/>
      <c r="I10" s="216"/>
      <c r="J10" s="215" t="str">
        <f>CONCATENATE(AB22,"-",AD22)</f>
        <v>0-2</v>
      </c>
      <c r="K10" s="215"/>
      <c r="L10" s="215"/>
      <c r="M10" s="215"/>
      <c r="N10" s="215"/>
      <c r="O10" s="215" t="str">
        <f>CONCATENATE(AB16,"-",AD16)</f>
        <v>2-0</v>
      </c>
      <c r="P10" s="215"/>
      <c r="Q10" s="215"/>
      <c r="R10" s="215"/>
      <c r="S10" s="215"/>
      <c r="T10" s="215" t="str">
        <f>CONCATENATE(AB19,"-",AD19)</f>
        <v>2-0</v>
      </c>
      <c r="U10" s="215"/>
      <c r="V10" s="215"/>
      <c r="W10" s="215"/>
      <c r="X10" s="215"/>
      <c r="Y10" s="214" t="str">
        <f>CONCATENATE(AF16+AF19+AF22,"-",AH16+AH19+AH22)</f>
        <v>2-1</v>
      </c>
      <c r="Z10" s="214"/>
      <c r="AA10" s="214"/>
      <c r="AB10" s="214"/>
      <c r="AC10" s="214"/>
      <c r="AD10" s="214" t="str">
        <f>CONCATENATE(AB16+AB19+AB22,"-",AD16+AD19+AD22)</f>
        <v>4-2</v>
      </c>
      <c r="AE10" s="214"/>
      <c r="AF10" s="214"/>
      <c r="AG10" s="214"/>
      <c r="AH10" s="214"/>
      <c r="AI10" s="16">
        <v>2</v>
      </c>
      <c r="AJ10"/>
      <c r="AK10"/>
      <c r="AL10"/>
      <c r="AM10"/>
      <c r="AN10"/>
    </row>
    <row r="11" spans="1:40" ht="14.25" customHeight="1" x14ac:dyDescent="0.25">
      <c r="A11" s="13">
        <v>76</v>
      </c>
      <c r="B11" s="14">
        <v>2</v>
      </c>
      <c r="C11" s="15"/>
      <c r="D11" s="11" t="str">
        <f>IF(A11=0,"",INDEX(Nimet!$A$2:$D$251,A11,4))</f>
        <v xml:space="preserve">Kaarineva Ismo, </v>
      </c>
      <c r="E11" s="215" t="str">
        <f>CONCATENATE(AD22,"-",AB22)</f>
        <v>2-0</v>
      </c>
      <c r="F11" s="215"/>
      <c r="G11" s="215"/>
      <c r="H11" s="215"/>
      <c r="I11" s="215"/>
      <c r="J11" s="216"/>
      <c r="K11" s="216"/>
      <c r="L11" s="216"/>
      <c r="M11" s="216"/>
      <c r="N11" s="216"/>
      <c r="O11" s="215" t="str">
        <f>CONCATENATE(AB20,"-",AD20)</f>
        <v>2-1</v>
      </c>
      <c r="P11" s="215"/>
      <c r="Q11" s="215"/>
      <c r="R11" s="215"/>
      <c r="S11" s="215"/>
      <c r="T11" s="215" t="str">
        <f>CONCATENATE(AB17,"-",AD17)</f>
        <v>2-0</v>
      </c>
      <c r="U11" s="215"/>
      <c r="V11" s="215"/>
      <c r="W11" s="215"/>
      <c r="X11" s="215"/>
      <c r="Y11" s="214" t="str">
        <f>CONCATENATE(AF17+AF20+AH22,"-",AH17+AH20+AF22)</f>
        <v>3-0</v>
      </c>
      <c r="Z11" s="214"/>
      <c r="AA11" s="214"/>
      <c r="AB11" s="214"/>
      <c r="AC11" s="214"/>
      <c r="AD11" s="214" t="str">
        <f>CONCATENATE(AB17+AB20+AD22,"-",AD17+AD20+AB22)</f>
        <v>6-1</v>
      </c>
      <c r="AE11" s="214"/>
      <c r="AF11" s="214"/>
      <c r="AG11" s="214"/>
      <c r="AH11" s="214"/>
      <c r="AI11" s="16">
        <v>1</v>
      </c>
      <c r="AJ11"/>
      <c r="AK11"/>
      <c r="AL11"/>
      <c r="AM11"/>
      <c r="AN11"/>
    </row>
    <row r="12" spans="1:40" ht="14.25" customHeight="1" x14ac:dyDescent="0.25">
      <c r="A12" s="13">
        <v>47</v>
      </c>
      <c r="B12" s="14">
        <v>3</v>
      </c>
      <c r="C12" s="15"/>
      <c r="D12" s="11" t="str">
        <f>IF(A12=0,"",INDEX(Nimet!$A$2:$D$251,A12,4))</f>
        <v>Paaso Sakari, SeSi</v>
      </c>
      <c r="E12" s="215" t="str">
        <f>CONCATENATE(AD16,"-",AB16)</f>
        <v>0-2</v>
      </c>
      <c r="F12" s="215"/>
      <c r="G12" s="215"/>
      <c r="H12" s="215"/>
      <c r="I12" s="215"/>
      <c r="J12" s="215" t="str">
        <f>CONCATENATE(AD20,"-",AB20)</f>
        <v>1-2</v>
      </c>
      <c r="K12" s="215"/>
      <c r="L12" s="215"/>
      <c r="M12" s="215"/>
      <c r="N12" s="215"/>
      <c r="O12" s="216"/>
      <c r="P12" s="216"/>
      <c r="Q12" s="216"/>
      <c r="R12" s="216"/>
      <c r="S12" s="216"/>
      <c r="T12" s="215" t="str">
        <f>CONCATENATE(AB23,"-",AD23)</f>
        <v>2-0</v>
      </c>
      <c r="U12" s="215"/>
      <c r="V12" s="215"/>
      <c r="W12" s="215"/>
      <c r="X12" s="215"/>
      <c r="Y12" s="214" t="str">
        <f>CONCATENATE(AH16+AH20+AF23,"-",AF16+AF20+AH23)</f>
        <v>1-2</v>
      </c>
      <c r="Z12" s="214"/>
      <c r="AA12" s="214"/>
      <c r="AB12" s="214"/>
      <c r="AC12" s="214"/>
      <c r="AD12" s="214" t="str">
        <f>CONCATENATE(AD16+AD20+AB23,"-",AB16+AB20+AD23)</f>
        <v>3-4</v>
      </c>
      <c r="AE12" s="214"/>
      <c r="AF12" s="214"/>
      <c r="AG12" s="214"/>
      <c r="AH12" s="214"/>
      <c r="AI12" s="16">
        <v>3</v>
      </c>
      <c r="AJ12"/>
      <c r="AK12"/>
      <c r="AL12"/>
      <c r="AM12"/>
      <c r="AN12"/>
    </row>
    <row r="13" spans="1:40" ht="14.25" customHeight="1" x14ac:dyDescent="0.25">
      <c r="A13" s="13">
        <v>68</v>
      </c>
      <c r="B13" s="14">
        <v>4</v>
      </c>
      <c r="C13" s="15"/>
      <c r="D13" s="11" t="str">
        <f>IF(A13=0,"",INDEX(Nimet!$A$2:$D$251,A13,4))</f>
        <v>Belov Aleksei, Por-83</v>
      </c>
      <c r="E13" s="215" t="str">
        <f>CONCATENATE(AD19,"-",AB19)</f>
        <v>0-2</v>
      </c>
      <c r="F13" s="215"/>
      <c r="G13" s="215"/>
      <c r="H13" s="215"/>
      <c r="I13" s="215"/>
      <c r="J13" s="215" t="str">
        <f>CONCATENATE(AD17,"-",AB17)</f>
        <v>0-2</v>
      </c>
      <c r="K13" s="215"/>
      <c r="L13" s="215"/>
      <c r="M13" s="215"/>
      <c r="N13" s="215"/>
      <c r="O13" s="215" t="str">
        <f>CONCATENATE(AD23,"-",AB23)</f>
        <v>0-2</v>
      </c>
      <c r="P13" s="215"/>
      <c r="Q13" s="215"/>
      <c r="R13" s="215"/>
      <c r="S13" s="215"/>
      <c r="T13" s="216"/>
      <c r="U13" s="216"/>
      <c r="V13" s="216"/>
      <c r="W13" s="216"/>
      <c r="X13" s="216"/>
      <c r="Y13" s="214" t="str">
        <f>CONCATENATE(AH17+AH19+AH23,"-",AF17+AF19+AF23)</f>
        <v>0-3</v>
      </c>
      <c r="Z13" s="214"/>
      <c r="AA13" s="214"/>
      <c r="AB13" s="214"/>
      <c r="AC13" s="214"/>
      <c r="AD13" s="214" t="str">
        <f>CONCATENATE(AD17+AD19+AD23,"-",AB17+AB19+AB23)</f>
        <v>0-6</v>
      </c>
      <c r="AE13" s="214"/>
      <c r="AF13" s="214"/>
      <c r="AG13" s="214"/>
      <c r="AH13" s="214"/>
      <c r="AI13" s="16">
        <v>4</v>
      </c>
      <c r="AJ13"/>
      <c r="AK13"/>
      <c r="AL13"/>
      <c r="AM13"/>
      <c r="AN13"/>
    </row>
    <row r="14" spans="1:40" ht="14.25" customHeight="1" x14ac:dyDescent="0.25">
      <c r="B14" s="17"/>
      <c r="C14" s="17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/>
      <c r="AN14"/>
    </row>
    <row r="15" spans="1:40" ht="14.25" customHeight="1" x14ac:dyDescent="0.25">
      <c r="A15"/>
      <c r="B15" s="3" t="s">
        <v>1</v>
      </c>
      <c r="C15"/>
      <c r="D15"/>
      <c r="E15"/>
      <c r="F15"/>
      <c r="G15" s="10"/>
      <c r="H15" s="19">
        <v>1</v>
      </c>
      <c r="I15" s="11"/>
      <c r="J15" s="20"/>
      <c r="K15" s="21"/>
      <c r="L15" s="22">
        <v>2</v>
      </c>
      <c r="M15" s="23"/>
      <c r="N15" s="20"/>
      <c r="O15" s="21"/>
      <c r="P15" s="22">
        <v>3</v>
      </c>
      <c r="Q15" s="24"/>
      <c r="R15"/>
      <c r="S15" s="25"/>
      <c r="T15" s="22">
        <v>4</v>
      </c>
      <c r="U15" s="24"/>
      <c r="V15"/>
      <c r="W15" s="25"/>
      <c r="X15" s="22">
        <v>5</v>
      </c>
      <c r="Y15" s="24"/>
      <c r="Z15" s="17"/>
      <c r="AA15" s="17"/>
      <c r="AB15" s="25"/>
      <c r="AC15" s="26" t="s">
        <v>17</v>
      </c>
      <c r="AD15" s="24"/>
      <c r="AE15" s="20"/>
      <c r="AF15" s="21"/>
      <c r="AG15" s="26" t="s">
        <v>18</v>
      </c>
      <c r="AH15" s="23"/>
      <c r="AI15"/>
      <c r="AJ15"/>
      <c r="AK15" s="27"/>
      <c r="AL15"/>
      <c r="AM15"/>
      <c r="AN15"/>
    </row>
    <row r="16" spans="1:40" ht="14.25" customHeight="1" x14ac:dyDescent="0.25">
      <c r="A16" s="28" t="s">
        <v>4</v>
      </c>
      <c r="B16" s="1" t="str">
        <f>CONCATENATE(D10,"  -  ",D12)</f>
        <v>Harju Jani, Vaasa  -  Paaso Sakari, SeSi</v>
      </c>
      <c r="C16"/>
      <c r="D16"/>
      <c r="E16"/>
      <c r="F16"/>
      <c r="G16" s="29">
        <v>11</v>
      </c>
      <c r="H16" s="30" t="s">
        <v>20</v>
      </c>
      <c r="I16" s="31">
        <v>2</v>
      </c>
      <c r="J16" s="32"/>
      <c r="K16" s="29">
        <v>11</v>
      </c>
      <c r="L16" s="30" t="s">
        <v>20</v>
      </c>
      <c r="M16" s="31">
        <v>2</v>
      </c>
      <c r="N16" s="32"/>
      <c r="O16" s="29"/>
      <c r="P16" s="30" t="s">
        <v>20</v>
      </c>
      <c r="Q16" s="31"/>
      <c r="R16" s="33"/>
      <c r="S16" s="29"/>
      <c r="T16" s="30" t="s">
        <v>20</v>
      </c>
      <c r="U16" s="31"/>
      <c r="V16" s="33"/>
      <c r="W16" s="29"/>
      <c r="X16" s="30" t="s">
        <v>20</v>
      </c>
      <c r="Y16" s="31"/>
      <c r="Z16" s="32"/>
      <c r="AA16" s="32"/>
      <c r="AB16" s="34">
        <f>IF($G16-$I16&gt;0,1,0)+IF($K16-$M16&gt;0,1,0)+IF($O16-$Q16&gt;0,1,0)+IF($S16-$U16&gt;0,1,0)+IF($W16-$Y16&gt;0,1,0)</f>
        <v>2</v>
      </c>
      <c r="AC16" s="35" t="s">
        <v>20</v>
      </c>
      <c r="AD16" s="36">
        <f>IF($G16-$I16&lt;0,1,0)+IF($K16-$M16&lt;0,1,0)+IF($O16-$Q16&lt;0,1,0)+IF($S16-$U16&lt;0,1,0)+IF($W16-$Y16&lt;0,1,0)</f>
        <v>0</v>
      </c>
      <c r="AE16" s="33"/>
      <c r="AF16" s="37">
        <f>IF($AB16-$AD16&gt;0,1,0)</f>
        <v>1</v>
      </c>
      <c r="AG16" s="35" t="s">
        <v>20</v>
      </c>
      <c r="AH16" s="36">
        <f>IF($AB16-$AD16&lt;0,1,0)</f>
        <v>0</v>
      </c>
      <c r="AI16" s="33"/>
      <c r="AJ16" s="33"/>
      <c r="AK16" s="33"/>
      <c r="AL16"/>
      <c r="AM16" s="5"/>
      <c r="AN16" s="39"/>
    </row>
    <row r="17" spans="1:40" ht="14.25" customHeight="1" x14ac:dyDescent="0.25">
      <c r="A17" s="28" t="s">
        <v>5</v>
      </c>
      <c r="B17" s="1" t="str">
        <f>CONCATENATE(D11,"  -  ",D13)</f>
        <v>Kaarineva Ismo,   -  Belov Aleksei, Por-83</v>
      </c>
      <c r="C17"/>
      <c r="D17"/>
      <c r="E17"/>
      <c r="F17"/>
      <c r="G17" s="40">
        <v>11</v>
      </c>
      <c r="H17" s="41" t="s">
        <v>20</v>
      </c>
      <c r="I17" s="42">
        <v>3</v>
      </c>
      <c r="J17" s="32"/>
      <c r="K17" s="29">
        <v>11</v>
      </c>
      <c r="L17" s="30" t="s">
        <v>20</v>
      </c>
      <c r="M17" s="31">
        <v>4</v>
      </c>
      <c r="N17" s="32"/>
      <c r="O17" s="29"/>
      <c r="P17" s="30" t="s">
        <v>20</v>
      </c>
      <c r="Q17" s="31"/>
      <c r="R17" s="33"/>
      <c r="S17" s="29"/>
      <c r="T17" s="30" t="s">
        <v>20</v>
      </c>
      <c r="U17" s="31"/>
      <c r="V17" s="33"/>
      <c r="W17" s="29"/>
      <c r="X17" s="30" t="s">
        <v>20</v>
      </c>
      <c r="Y17" s="31"/>
      <c r="Z17" s="32"/>
      <c r="AA17" s="32"/>
      <c r="AB17" s="34">
        <f>IF($G17-$I17&gt;0,1,0)+IF($K17-$M17&gt;0,1,0)+IF($O17-$Q17&gt;0,1,0)+IF($S17-$U17&gt;0,1,0)+IF($W17-$Y17&gt;0,1,0)</f>
        <v>2</v>
      </c>
      <c r="AC17" s="35" t="s">
        <v>20</v>
      </c>
      <c r="AD17" s="36">
        <f>IF($G17-$I17&lt;0,1,0)+IF($K17-$M17&lt;0,1,0)+IF($O17-$Q17&lt;0,1,0)+IF($S17-$U17&lt;0,1,0)+IF($W17-$Y17&lt;0,1,0)</f>
        <v>0</v>
      </c>
      <c r="AE17" s="33"/>
      <c r="AF17" s="37">
        <f>IF($AB17-$AD17&gt;0,1,0)</f>
        <v>1</v>
      </c>
      <c r="AG17" s="35" t="s">
        <v>20</v>
      </c>
      <c r="AH17" s="36">
        <f>IF($AB17-$AD17&lt;0,1,0)</f>
        <v>0</v>
      </c>
      <c r="AI17" s="33"/>
      <c r="AJ17" s="33"/>
      <c r="AK17" s="33"/>
      <c r="AL17"/>
      <c r="AM17" s="5"/>
      <c r="AN17" s="39"/>
    </row>
    <row r="18" spans="1:40" ht="14.25" customHeight="1" x14ac:dyDescent="0.25">
      <c r="A18" s="28"/>
      <c r="B18"/>
      <c r="C18"/>
      <c r="D18"/>
      <c r="E18"/>
      <c r="F18"/>
      <c r="G18" s="43"/>
      <c r="H18" s="44"/>
      <c r="I18" s="45"/>
      <c r="J18" s="32"/>
      <c r="K18" s="43"/>
      <c r="L18" s="44"/>
      <c r="M18" s="45"/>
      <c r="N18" s="32"/>
      <c r="O18" s="43"/>
      <c r="P18" s="44"/>
      <c r="Q18" s="45"/>
      <c r="R18" s="33"/>
      <c r="S18" s="43"/>
      <c r="T18" s="44"/>
      <c r="U18" s="45"/>
      <c r="V18" s="33"/>
      <c r="W18" s="43"/>
      <c r="X18" s="44"/>
      <c r="Y18" s="45"/>
      <c r="Z18" s="32"/>
      <c r="AA18" s="32"/>
      <c r="AB18" s="34"/>
      <c r="AC18" s="35"/>
      <c r="AD18" s="36"/>
      <c r="AE18" s="33"/>
      <c r="AF18" s="37"/>
      <c r="AG18" s="46"/>
      <c r="AH18" s="36"/>
      <c r="AI18" s="33"/>
      <c r="AJ18" s="33"/>
      <c r="AK18" s="33"/>
      <c r="AL18"/>
      <c r="AM18"/>
      <c r="AN18" s="39"/>
    </row>
    <row r="19" spans="1:40" ht="14.25" customHeight="1" x14ac:dyDescent="0.25">
      <c r="A19" s="28" t="s">
        <v>7</v>
      </c>
      <c r="B19" s="1" t="str">
        <f>CONCATENATE(D10,"  -  ",D13)</f>
        <v>Harju Jani, Vaasa  -  Belov Aleksei, Por-83</v>
      </c>
      <c r="C19"/>
      <c r="D19"/>
      <c r="E19"/>
      <c r="F19"/>
      <c r="G19" s="29">
        <v>11</v>
      </c>
      <c r="H19" s="30" t="s">
        <v>20</v>
      </c>
      <c r="I19" s="31">
        <v>3</v>
      </c>
      <c r="J19" s="32"/>
      <c r="K19" s="29">
        <v>11</v>
      </c>
      <c r="L19" s="30" t="s">
        <v>20</v>
      </c>
      <c r="M19" s="31">
        <v>2</v>
      </c>
      <c r="N19" s="32"/>
      <c r="O19" s="29"/>
      <c r="P19" s="30" t="s">
        <v>20</v>
      </c>
      <c r="Q19" s="31"/>
      <c r="R19" s="33"/>
      <c r="S19" s="29"/>
      <c r="T19" s="30" t="s">
        <v>20</v>
      </c>
      <c r="U19" s="31"/>
      <c r="V19" s="33"/>
      <c r="W19" s="29"/>
      <c r="X19" s="30" t="s">
        <v>20</v>
      </c>
      <c r="Y19" s="31"/>
      <c r="Z19" s="32"/>
      <c r="AA19" s="32"/>
      <c r="AB19" s="34">
        <f>IF($G19-$I19&gt;0,1,0)+IF($K19-$M19&gt;0,1,0)+IF($O19-$Q19&gt;0,1,0)+IF($S19-$U19&gt;0,1,0)+IF($W19-$Y19&gt;0,1,0)</f>
        <v>2</v>
      </c>
      <c r="AC19" s="35" t="s">
        <v>20</v>
      </c>
      <c r="AD19" s="36">
        <f>IF($G19-$I19&lt;0,1,0)+IF($K19-$M19&lt;0,1,0)+IF($O19-$Q19&lt;0,1,0)+IF($S19-$U19&lt;0,1,0)+IF($W19-$Y19&lt;0,1,0)</f>
        <v>0</v>
      </c>
      <c r="AE19" s="33"/>
      <c r="AF19" s="37">
        <f>IF($AB19-$AD19&gt;0,1,0)</f>
        <v>1</v>
      </c>
      <c r="AG19" s="35" t="s">
        <v>20</v>
      </c>
      <c r="AH19" s="36">
        <f>IF($AB19-$AD19&lt;0,1,0)</f>
        <v>0</v>
      </c>
      <c r="AI19" s="33"/>
      <c r="AJ19" s="33"/>
      <c r="AK19" s="33"/>
      <c r="AL19"/>
      <c r="AM19" s="5"/>
      <c r="AN19" s="39"/>
    </row>
    <row r="20" spans="1:40" ht="14.25" customHeight="1" x14ac:dyDescent="0.25">
      <c r="A20" s="28" t="s">
        <v>8</v>
      </c>
      <c r="B20" s="1" t="str">
        <f>CONCATENATE(D11,"  -  ",D12)</f>
        <v>Kaarineva Ismo,   -  Paaso Sakari, SeSi</v>
      </c>
      <c r="C20"/>
      <c r="D20"/>
      <c r="E20"/>
      <c r="F20"/>
      <c r="G20" s="29">
        <v>9</v>
      </c>
      <c r="H20" s="30" t="s">
        <v>20</v>
      </c>
      <c r="I20" s="31">
        <v>11</v>
      </c>
      <c r="J20" s="32"/>
      <c r="K20" s="29">
        <v>13</v>
      </c>
      <c r="L20" s="30" t="s">
        <v>20</v>
      </c>
      <c r="M20" s="31">
        <v>11</v>
      </c>
      <c r="N20" s="32"/>
      <c r="O20" s="29">
        <v>12</v>
      </c>
      <c r="P20" s="30" t="s">
        <v>20</v>
      </c>
      <c r="Q20" s="31">
        <v>10</v>
      </c>
      <c r="R20" s="33"/>
      <c r="S20" s="29"/>
      <c r="T20" s="30" t="s">
        <v>20</v>
      </c>
      <c r="U20" s="31"/>
      <c r="V20" s="33"/>
      <c r="W20" s="29"/>
      <c r="X20" s="30" t="s">
        <v>20</v>
      </c>
      <c r="Y20" s="31"/>
      <c r="Z20" s="32"/>
      <c r="AA20" s="32"/>
      <c r="AB20" s="34">
        <f>IF($G20-$I20&gt;0,1,0)+IF($K20-$M20&gt;0,1,0)+IF($O20-$Q20&gt;0,1,0)+IF($S20-$U20&gt;0,1,0)+IF($W20-$Y20&gt;0,1,0)</f>
        <v>2</v>
      </c>
      <c r="AC20" s="35" t="s">
        <v>20</v>
      </c>
      <c r="AD20" s="36">
        <f>IF($G20-$I20&lt;0,1,0)+IF($K20-$M20&lt;0,1,0)+IF($O20-$Q20&lt;0,1,0)+IF($S20-$U20&lt;0,1,0)+IF($W20-$Y20&lt;0,1,0)</f>
        <v>1</v>
      </c>
      <c r="AE20" s="33"/>
      <c r="AF20" s="37">
        <f>IF($AB20-$AD20&gt;0,1,0)</f>
        <v>1</v>
      </c>
      <c r="AG20" s="35" t="s">
        <v>20</v>
      </c>
      <c r="AH20" s="36">
        <f>IF($AB20-$AD20&lt;0,1,0)</f>
        <v>0</v>
      </c>
      <c r="AI20" s="33"/>
      <c r="AJ20" s="33"/>
      <c r="AK20" s="33"/>
      <c r="AL20"/>
      <c r="AM20" s="5"/>
      <c r="AN20" s="39"/>
    </row>
    <row r="21" spans="1:40" ht="14.25" customHeight="1" x14ac:dyDescent="0.25">
      <c r="A21" s="28"/>
      <c r="B21"/>
      <c r="C21"/>
      <c r="D21"/>
      <c r="E21"/>
      <c r="F21"/>
      <c r="G21" s="43"/>
      <c r="H21" s="44"/>
      <c r="I21" s="45"/>
      <c r="J21" s="32"/>
      <c r="K21" s="43"/>
      <c r="L21" s="44"/>
      <c r="M21" s="45"/>
      <c r="N21" s="32"/>
      <c r="O21" s="43"/>
      <c r="P21" s="44"/>
      <c r="Q21" s="45"/>
      <c r="R21" s="33"/>
      <c r="S21" s="43"/>
      <c r="T21" s="44"/>
      <c r="U21" s="45"/>
      <c r="V21" s="33"/>
      <c r="W21" s="43"/>
      <c r="X21" s="44"/>
      <c r="Y21" s="45"/>
      <c r="Z21" s="32"/>
      <c r="AA21" s="32"/>
      <c r="AB21" s="34"/>
      <c r="AC21" s="35"/>
      <c r="AD21" s="36"/>
      <c r="AE21" s="33"/>
      <c r="AF21" s="37"/>
      <c r="AG21" s="46"/>
      <c r="AH21" s="36"/>
      <c r="AI21" s="33"/>
      <c r="AJ21" s="33"/>
      <c r="AK21" s="33"/>
      <c r="AL21"/>
      <c r="AM21"/>
      <c r="AN21" s="39"/>
    </row>
    <row r="22" spans="1:40" ht="14.25" customHeight="1" x14ac:dyDescent="0.25">
      <c r="A22" s="28" t="s">
        <v>10</v>
      </c>
      <c r="B22" s="1" t="str">
        <f>CONCATENATE(D10,"  -  ",D11)</f>
        <v xml:space="preserve">Harju Jani, Vaasa  -  Kaarineva Ismo, </v>
      </c>
      <c r="C22"/>
      <c r="D22"/>
      <c r="E22"/>
      <c r="F22"/>
      <c r="G22" s="29">
        <v>1</v>
      </c>
      <c r="H22" s="30" t="s">
        <v>20</v>
      </c>
      <c r="I22" s="31">
        <v>11</v>
      </c>
      <c r="J22" s="32"/>
      <c r="K22" s="29">
        <v>9</v>
      </c>
      <c r="L22" s="30" t="s">
        <v>20</v>
      </c>
      <c r="M22" s="31">
        <v>11</v>
      </c>
      <c r="N22" s="32"/>
      <c r="O22" s="29"/>
      <c r="P22" s="30" t="s">
        <v>20</v>
      </c>
      <c r="Q22" s="31"/>
      <c r="R22" s="33"/>
      <c r="S22" s="29"/>
      <c r="T22" s="30" t="s">
        <v>20</v>
      </c>
      <c r="U22" s="31"/>
      <c r="V22" s="33"/>
      <c r="W22" s="29"/>
      <c r="X22" s="30" t="s">
        <v>20</v>
      </c>
      <c r="Y22" s="31"/>
      <c r="Z22" s="32"/>
      <c r="AA22" s="32"/>
      <c r="AB22" s="34">
        <f>IF($G22-$I22&gt;0,1,0)+IF($K22-$M22&gt;0,1,0)+IF($O22-$Q22&gt;0,1,0)+IF($S22-$U22&gt;0,1,0)+IF($W22-$Y22&gt;0,1,0)</f>
        <v>0</v>
      </c>
      <c r="AC22" s="35" t="s">
        <v>20</v>
      </c>
      <c r="AD22" s="36">
        <f>IF($G22-$I22&lt;0,1,0)+IF($K22-$M22&lt;0,1,0)+IF($O22-$Q22&lt;0,1,0)+IF($S22-$U22&lt;0,1,0)+IF($W22-$Y22&lt;0,1,0)</f>
        <v>2</v>
      </c>
      <c r="AE22" s="33"/>
      <c r="AF22" s="37">
        <f>IF($AB22-$AD22&gt;0,1,0)</f>
        <v>0</v>
      </c>
      <c r="AG22" s="35" t="s">
        <v>20</v>
      </c>
      <c r="AH22" s="36">
        <f>IF($AB22-$AD22&lt;0,1,0)</f>
        <v>1</v>
      </c>
      <c r="AI22" s="33"/>
      <c r="AJ22" s="33"/>
      <c r="AK22" s="33"/>
      <c r="AL22"/>
      <c r="AM22" s="5"/>
      <c r="AN22" s="39"/>
    </row>
    <row r="23" spans="1:40" ht="14.25" customHeight="1" x14ac:dyDescent="0.25">
      <c r="A23" s="28" t="s">
        <v>11</v>
      </c>
      <c r="B23" s="1" t="str">
        <f>CONCATENATE(D12,"  -  ",D13)</f>
        <v>Paaso Sakari, SeSi  -  Belov Aleksei, Por-83</v>
      </c>
      <c r="C23"/>
      <c r="D23"/>
      <c r="E23"/>
      <c r="F23"/>
      <c r="G23" s="29">
        <v>11</v>
      </c>
      <c r="H23" s="30" t="s">
        <v>20</v>
      </c>
      <c r="I23" s="31">
        <v>2</v>
      </c>
      <c r="J23" s="32"/>
      <c r="K23" s="29">
        <v>11</v>
      </c>
      <c r="L23" s="30" t="s">
        <v>20</v>
      </c>
      <c r="M23" s="31">
        <v>1</v>
      </c>
      <c r="N23" s="32"/>
      <c r="O23" s="29"/>
      <c r="P23" s="30" t="s">
        <v>20</v>
      </c>
      <c r="Q23" s="31"/>
      <c r="R23" s="33"/>
      <c r="S23" s="29"/>
      <c r="T23" s="30" t="s">
        <v>20</v>
      </c>
      <c r="U23" s="31"/>
      <c r="V23" s="33"/>
      <c r="W23" s="29"/>
      <c r="X23" s="30" t="s">
        <v>20</v>
      </c>
      <c r="Y23" s="31"/>
      <c r="Z23" s="32"/>
      <c r="AA23" s="32"/>
      <c r="AB23" s="47">
        <f>IF($G23-$I23&gt;0,1,0)+IF($K23-$M23&gt;0,1,0)+IF($O23-$Q23&gt;0,1,0)+IF($S23-$U23&gt;0,1,0)+IF($W23-$Y23&gt;0,1,0)</f>
        <v>2</v>
      </c>
      <c r="AC23" s="48" t="s">
        <v>20</v>
      </c>
      <c r="AD23" s="49">
        <f>IF($G23-$I23&lt;0,1,0)+IF($K23-$M23&lt;0,1,0)+IF($O23-$Q23&lt;0,1,0)+IF($S23-$U23&lt;0,1,0)+IF($W23-$Y23&lt;0,1,0)</f>
        <v>0</v>
      </c>
      <c r="AE23" s="33"/>
      <c r="AF23" s="50">
        <f>IF($AB23-$AD23&gt;0,1,0)</f>
        <v>1</v>
      </c>
      <c r="AG23" s="48" t="s">
        <v>20</v>
      </c>
      <c r="AH23" s="49">
        <f>IF($AB23-$AD23&lt;0,1,0)</f>
        <v>0</v>
      </c>
      <c r="AI23" s="33"/>
      <c r="AJ23" s="33"/>
      <c r="AK23" s="33"/>
      <c r="AL23"/>
      <c r="AM23" s="5"/>
      <c r="AN23" s="39"/>
    </row>
    <row r="24" spans="1:40" ht="14.25" customHeight="1" x14ac:dyDescent="0.25">
      <c r="A24"/>
      <c r="B24"/>
      <c r="C24"/>
      <c r="D24"/>
      <c r="E24"/>
      <c r="F24"/>
      <c r="G24" s="32"/>
      <c r="H24" s="32"/>
      <c r="I24" s="32"/>
      <c r="J24" s="32"/>
      <c r="K24" s="32"/>
      <c r="L24" s="32"/>
      <c r="M24" s="32"/>
      <c r="N24" s="32"/>
      <c r="O24" s="32"/>
      <c r="P24" s="44"/>
      <c r="Q24" s="51"/>
      <c r="R24" s="51"/>
      <c r="S24" s="51"/>
      <c r="T24" s="51"/>
      <c r="U24" s="33"/>
      <c r="V24" s="33"/>
      <c r="W24" s="33"/>
      <c r="X24" s="33"/>
      <c r="Y24" s="33"/>
      <c r="Z24" s="33"/>
      <c r="AA24" s="33"/>
      <c r="AB24" s="33"/>
      <c r="AC24" s="32"/>
      <c r="AD24" s="32"/>
      <c r="AE24" s="32"/>
      <c r="AF24" s="32"/>
      <c r="AG24" s="33"/>
      <c r="AH24" s="33"/>
      <c r="AI24" s="33"/>
      <c r="AJ24" s="33"/>
      <c r="AK24" s="33"/>
      <c r="AL24"/>
      <c r="AM24"/>
      <c r="AN24"/>
    </row>
    <row r="25" spans="1:40" ht="14.25" hidden="1" customHeight="1" x14ac:dyDescent="0.25">
      <c r="A25"/>
      <c r="B25"/>
      <c r="C25"/>
      <c r="D25"/>
      <c r="E25"/>
      <c r="F25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/>
      <c r="AM25"/>
      <c r="AN25"/>
    </row>
    <row r="26" spans="1:40" ht="12.3" customHeight="1" x14ac:dyDescent="0.25">
      <c r="A26"/>
      <c r="B26" s="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4.25" customHeight="1" x14ac:dyDescent="0.25">
      <c r="A27"/>
      <c r="B27" s="7" t="s">
        <v>253</v>
      </c>
      <c r="C27" s="8"/>
      <c r="D27" s="8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4.25" customHeight="1" x14ac:dyDescent="0.25">
      <c r="A28"/>
      <c r="B28" s="9"/>
      <c r="C28" s="10"/>
      <c r="D28" s="11"/>
      <c r="E28" s="214">
        <v>1</v>
      </c>
      <c r="F28" s="214"/>
      <c r="G28" s="214"/>
      <c r="H28" s="214"/>
      <c r="I28" s="214"/>
      <c r="J28" s="214">
        <v>2</v>
      </c>
      <c r="K28" s="214"/>
      <c r="L28" s="214"/>
      <c r="M28" s="214"/>
      <c r="N28" s="214"/>
      <c r="O28" s="214">
        <v>3</v>
      </c>
      <c r="P28" s="214"/>
      <c r="Q28" s="214"/>
      <c r="R28" s="214"/>
      <c r="S28" s="214"/>
      <c r="T28" s="214">
        <v>4</v>
      </c>
      <c r="U28" s="214"/>
      <c r="V28" s="214"/>
      <c r="W28" s="214"/>
      <c r="X28" s="214"/>
      <c r="Y28" s="214" t="s">
        <v>14</v>
      </c>
      <c r="Z28" s="214"/>
      <c r="AA28" s="214"/>
      <c r="AB28" s="214"/>
      <c r="AC28" s="214"/>
      <c r="AD28" s="214" t="s">
        <v>15</v>
      </c>
      <c r="AE28" s="214"/>
      <c r="AF28" s="214"/>
      <c r="AG28" s="214"/>
      <c r="AH28" s="214"/>
      <c r="AI28" s="12" t="s">
        <v>16</v>
      </c>
      <c r="AJ28"/>
      <c r="AK28"/>
      <c r="AL28"/>
      <c r="AM28"/>
      <c r="AN28"/>
    </row>
    <row r="29" spans="1:40" ht="14.25" customHeight="1" x14ac:dyDescent="0.25">
      <c r="A29" s="13"/>
      <c r="B29" s="14">
        <v>1</v>
      </c>
      <c r="C29" s="15"/>
      <c r="D29" s="11" t="str">
        <f>IF(A29=0,"",INDEX(Nimet!$A$2:$D$251,A29,4))</f>
        <v/>
      </c>
      <c r="E29" s="216"/>
      <c r="F29" s="216"/>
      <c r="G29" s="216"/>
      <c r="H29" s="216"/>
      <c r="I29" s="216"/>
      <c r="J29" s="215" t="str">
        <f>CONCATENATE(AB41,"-",AD41)</f>
        <v>0-0</v>
      </c>
      <c r="K29" s="215"/>
      <c r="L29" s="215"/>
      <c r="M29" s="215"/>
      <c r="N29" s="215"/>
      <c r="O29" s="215" t="str">
        <f>CONCATENATE(AB35,"-",AD35)</f>
        <v>0-0</v>
      </c>
      <c r="P29" s="215"/>
      <c r="Q29" s="215"/>
      <c r="R29" s="215"/>
      <c r="S29" s="215"/>
      <c r="T29" s="215" t="str">
        <f>CONCATENATE(AB38,"-",AD38)</f>
        <v>0-0</v>
      </c>
      <c r="U29" s="215"/>
      <c r="V29" s="215"/>
      <c r="W29" s="215"/>
      <c r="X29" s="215"/>
      <c r="Y29" s="214" t="str">
        <f>CONCATENATE(AF35+AF38+AF41,"-",AH35+AH38+AH41)</f>
        <v>0-0</v>
      </c>
      <c r="Z29" s="214"/>
      <c r="AA29" s="214"/>
      <c r="AB29" s="214"/>
      <c r="AC29" s="214"/>
      <c r="AD29" s="214" t="str">
        <f>CONCATENATE(AB35+AB38+AB41,"-",AD35+AD38+AD41)</f>
        <v>0-0</v>
      </c>
      <c r="AE29" s="214"/>
      <c r="AF29" s="214"/>
      <c r="AG29" s="214"/>
      <c r="AH29" s="214"/>
      <c r="AI29" s="16">
        <v>1</v>
      </c>
      <c r="AJ29"/>
      <c r="AK29"/>
      <c r="AL29"/>
      <c r="AM29"/>
      <c r="AN29"/>
    </row>
    <row r="30" spans="1:40" ht="14.25" customHeight="1" x14ac:dyDescent="0.25">
      <c r="A30" s="13"/>
      <c r="B30" s="14">
        <v>2</v>
      </c>
      <c r="C30" s="15"/>
      <c r="D30" s="11" t="str">
        <f>IF(A30=0,"",INDEX(Nimet!$A$2:$D$251,A30,4))</f>
        <v/>
      </c>
      <c r="E30" s="215" t="str">
        <f>CONCATENATE(AD41,"-",AB41)</f>
        <v>0-0</v>
      </c>
      <c r="F30" s="215"/>
      <c r="G30" s="215"/>
      <c r="H30" s="215"/>
      <c r="I30" s="215"/>
      <c r="J30" s="216"/>
      <c r="K30" s="216"/>
      <c r="L30" s="216"/>
      <c r="M30" s="216"/>
      <c r="N30" s="216"/>
      <c r="O30" s="215" t="str">
        <f>CONCATENATE(AB39,"-",AD39)</f>
        <v>0-0</v>
      </c>
      <c r="P30" s="215"/>
      <c r="Q30" s="215"/>
      <c r="R30" s="215"/>
      <c r="S30" s="215"/>
      <c r="T30" s="215" t="str">
        <f>CONCATENATE(AB36,"-",AD36)</f>
        <v>0-0</v>
      </c>
      <c r="U30" s="215"/>
      <c r="V30" s="215"/>
      <c r="W30" s="215"/>
      <c r="X30" s="215"/>
      <c r="Y30" s="214" t="str">
        <f>CONCATENATE(AF36+AF39+AH41,"-",AH36+AH39+AF41)</f>
        <v>0-0</v>
      </c>
      <c r="Z30" s="214"/>
      <c r="AA30" s="214"/>
      <c r="AB30" s="214"/>
      <c r="AC30" s="214"/>
      <c r="AD30" s="214" t="str">
        <f>CONCATENATE(AB36+AB39+AD41,"-",AD36+AD39+AB41)</f>
        <v>0-0</v>
      </c>
      <c r="AE30" s="214"/>
      <c r="AF30" s="214"/>
      <c r="AG30" s="214"/>
      <c r="AH30" s="214"/>
      <c r="AI30" s="16">
        <v>2</v>
      </c>
      <c r="AJ30"/>
      <c r="AK30"/>
      <c r="AL30"/>
      <c r="AM30"/>
      <c r="AN30"/>
    </row>
    <row r="31" spans="1:40" ht="14.25" customHeight="1" x14ac:dyDescent="0.25">
      <c r="A31" s="13"/>
      <c r="B31" s="14">
        <v>3</v>
      </c>
      <c r="C31" s="15"/>
      <c r="D31" s="11" t="str">
        <f>IF(A31=0,"",INDEX(Nimet!$A$2:$D$251,A31,4))</f>
        <v/>
      </c>
      <c r="E31" s="215" t="str">
        <f>CONCATENATE(AD35,"-",AB35)</f>
        <v>0-0</v>
      </c>
      <c r="F31" s="215"/>
      <c r="G31" s="215"/>
      <c r="H31" s="215"/>
      <c r="I31" s="215"/>
      <c r="J31" s="215" t="str">
        <f>CONCATENATE(AD39,"-",AB39)</f>
        <v>0-0</v>
      </c>
      <c r="K31" s="215"/>
      <c r="L31" s="215"/>
      <c r="M31" s="215"/>
      <c r="N31" s="215"/>
      <c r="O31" s="216"/>
      <c r="P31" s="216"/>
      <c r="Q31" s="216"/>
      <c r="R31" s="216"/>
      <c r="S31" s="216"/>
      <c r="T31" s="215" t="str">
        <f>CONCATENATE(AB42,"-",AD42)</f>
        <v>0-0</v>
      </c>
      <c r="U31" s="215"/>
      <c r="V31" s="215"/>
      <c r="W31" s="215"/>
      <c r="X31" s="215"/>
      <c r="Y31" s="214" t="str">
        <f>CONCATENATE(AH35+AH39+AF42,"-",AF35+AF39+AH42)</f>
        <v>0-0</v>
      </c>
      <c r="Z31" s="214"/>
      <c r="AA31" s="214"/>
      <c r="AB31" s="214"/>
      <c r="AC31" s="214"/>
      <c r="AD31" s="214" t="str">
        <f>CONCATENATE(AD35+AD39+AB42,"-",AB35+AB39+AD42)</f>
        <v>0-0</v>
      </c>
      <c r="AE31" s="214"/>
      <c r="AF31" s="214"/>
      <c r="AG31" s="214"/>
      <c r="AH31" s="214"/>
      <c r="AI31" s="16">
        <v>4</v>
      </c>
      <c r="AJ31"/>
      <c r="AK31"/>
      <c r="AL31"/>
      <c r="AM31"/>
      <c r="AN31"/>
    </row>
    <row r="32" spans="1:40" ht="14.25" customHeight="1" x14ac:dyDescent="0.25">
      <c r="A32" s="13"/>
      <c r="B32" s="14">
        <v>4</v>
      </c>
      <c r="C32" s="15"/>
      <c r="D32" s="11" t="str">
        <f>IF(A32=0,"",INDEX(Nimet!$A$2:$D$251,A32,4))</f>
        <v/>
      </c>
      <c r="E32" s="215" t="str">
        <f>CONCATENATE(AD38,"-",AB38)</f>
        <v>0-0</v>
      </c>
      <c r="F32" s="215"/>
      <c r="G32" s="215"/>
      <c r="H32" s="215"/>
      <c r="I32" s="215"/>
      <c r="J32" s="215" t="str">
        <f>CONCATENATE(AD36,"-",AB36)</f>
        <v>0-0</v>
      </c>
      <c r="K32" s="215"/>
      <c r="L32" s="215"/>
      <c r="M32" s="215"/>
      <c r="N32" s="215"/>
      <c r="O32" s="215" t="str">
        <f>CONCATENATE(AD42,"-",AB42)</f>
        <v>0-0</v>
      </c>
      <c r="P32" s="215"/>
      <c r="Q32" s="215"/>
      <c r="R32" s="215"/>
      <c r="S32" s="215"/>
      <c r="T32" s="216"/>
      <c r="U32" s="216"/>
      <c r="V32" s="216"/>
      <c r="W32" s="216"/>
      <c r="X32" s="216"/>
      <c r="Y32" s="214" t="str">
        <f>CONCATENATE(AH36+AH38+AH42,"-",AF36+AF38+AF42)</f>
        <v>0-0</v>
      </c>
      <c r="Z32" s="214"/>
      <c r="AA32" s="214"/>
      <c r="AB32" s="214"/>
      <c r="AC32" s="214"/>
      <c r="AD32" s="214" t="str">
        <f>CONCATENATE(AD36+AD38+AD42,"-",AB36+AB38+AB42)</f>
        <v>0-0</v>
      </c>
      <c r="AE32" s="214"/>
      <c r="AF32" s="214"/>
      <c r="AG32" s="214"/>
      <c r="AH32" s="214"/>
      <c r="AI32" s="16">
        <v>3</v>
      </c>
      <c r="AJ32"/>
      <c r="AK32"/>
      <c r="AL32"/>
      <c r="AM32"/>
      <c r="AN32"/>
    </row>
    <row r="33" spans="1:40" ht="14.25" customHeight="1" x14ac:dyDescent="0.25">
      <c r="B33" s="17"/>
      <c r="C33" s="17"/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/>
      <c r="AN33"/>
    </row>
    <row r="34" spans="1:40" ht="14.25" customHeight="1" x14ac:dyDescent="0.25">
      <c r="A34"/>
      <c r="B34" s="3" t="s">
        <v>1</v>
      </c>
      <c r="G34" s="10"/>
      <c r="H34" s="19">
        <v>1</v>
      </c>
      <c r="I34" s="11"/>
      <c r="J34" s="20"/>
      <c r="K34" s="21"/>
      <c r="L34" s="22">
        <v>2</v>
      </c>
      <c r="M34" s="23"/>
      <c r="N34" s="20"/>
      <c r="O34" s="21"/>
      <c r="P34" s="22">
        <v>3</v>
      </c>
      <c r="Q34" s="24"/>
      <c r="R34"/>
      <c r="S34" s="25"/>
      <c r="T34" s="22">
        <v>4</v>
      </c>
      <c r="U34" s="24"/>
      <c r="V34"/>
      <c r="W34" s="25"/>
      <c r="X34" s="22">
        <v>5</v>
      </c>
      <c r="Y34" s="24"/>
      <c r="Z34" s="17"/>
      <c r="AA34" s="17"/>
      <c r="AB34" s="25"/>
      <c r="AC34" s="26" t="s">
        <v>17</v>
      </c>
      <c r="AD34" s="24"/>
      <c r="AE34" s="20"/>
      <c r="AF34" s="21"/>
      <c r="AG34" s="26" t="s">
        <v>18</v>
      </c>
      <c r="AH34" s="23"/>
      <c r="AI34"/>
      <c r="AJ34"/>
      <c r="AK34" s="27"/>
      <c r="AM34"/>
      <c r="AN34"/>
    </row>
    <row r="35" spans="1:40" ht="14.25" customHeight="1" x14ac:dyDescent="0.25">
      <c r="A35" s="28" t="s">
        <v>4</v>
      </c>
      <c r="B35" s="1" t="str">
        <f>CONCATENATE(D29,"  -  ",D31)</f>
        <v xml:space="preserve">  -  </v>
      </c>
      <c r="G35" s="29"/>
      <c r="H35" s="30" t="s">
        <v>20</v>
      </c>
      <c r="I35" s="31"/>
      <c r="J35" s="32"/>
      <c r="K35" s="29"/>
      <c r="L35" s="30" t="s">
        <v>20</v>
      </c>
      <c r="M35" s="31"/>
      <c r="N35" s="32"/>
      <c r="O35" s="29"/>
      <c r="P35" s="30" t="s">
        <v>20</v>
      </c>
      <c r="Q35" s="31"/>
      <c r="R35" s="33"/>
      <c r="S35" s="29"/>
      <c r="T35" s="30" t="s">
        <v>20</v>
      </c>
      <c r="U35" s="31"/>
      <c r="V35" s="33"/>
      <c r="W35" s="29"/>
      <c r="X35" s="30" t="s">
        <v>20</v>
      </c>
      <c r="Y35" s="31"/>
      <c r="Z35" s="32"/>
      <c r="AA35" s="32"/>
      <c r="AB35" s="34">
        <f>IF($G35-$I35&gt;0,1,0)+IF($K35-$M35&gt;0,1,0)+IF($O35-$Q35&gt;0,1,0)+IF($S35-$U35&gt;0,1,0)+IF($W35-$Y35&gt;0,1,0)</f>
        <v>0</v>
      </c>
      <c r="AC35" s="35" t="s">
        <v>20</v>
      </c>
      <c r="AD35" s="36">
        <f>IF($G35-$I35&lt;0,1,0)+IF($K35-$M35&lt;0,1,0)+IF($O35-$Q35&lt;0,1,0)+IF($S35-$U35&lt;0,1,0)+IF($W35-$Y35&lt;0,1,0)</f>
        <v>0</v>
      </c>
      <c r="AE35" s="33"/>
      <c r="AF35" s="37">
        <f>IF($AB35-$AD35&gt;0,1,0)</f>
        <v>0</v>
      </c>
      <c r="AG35" s="35" t="s">
        <v>20</v>
      </c>
      <c r="AH35" s="36">
        <f>IF($AB35-$AD35&lt;0,1,0)</f>
        <v>0</v>
      </c>
      <c r="AI35" s="33"/>
      <c r="AJ35" s="33"/>
      <c r="AK35" s="33"/>
      <c r="AM35" s="5"/>
      <c r="AN35" s="39"/>
    </row>
    <row r="36" spans="1:40" ht="14.25" customHeight="1" x14ac:dyDescent="0.25">
      <c r="A36" s="28" t="s">
        <v>5</v>
      </c>
      <c r="B36" s="1" t="str">
        <f>CONCATENATE(D30,"  -  ",D32)</f>
        <v xml:space="preserve">  -  </v>
      </c>
      <c r="G36" s="40"/>
      <c r="H36" s="41" t="s">
        <v>20</v>
      </c>
      <c r="I36" s="42"/>
      <c r="J36" s="32"/>
      <c r="K36" s="29"/>
      <c r="L36" s="30" t="s">
        <v>20</v>
      </c>
      <c r="M36" s="31"/>
      <c r="N36" s="32"/>
      <c r="O36" s="29"/>
      <c r="P36" s="30" t="s">
        <v>20</v>
      </c>
      <c r="Q36" s="31"/>
      <c r="R36" s="33"/>
      <c r="S36" s="29"/>
      <c r="T36" s="30" t="s">
        <v>20</v>
      </c>
      <c r="U36" s="31"/>
      <c r="V36" s="33"/>
      <c r="W36" s="29"/>
      <c r="X36" s="30" t="s">
        <v>20</v>
      </c>
      <c r="Y36" s="31"/>
      <c r="Z36" s="32"/>
      <c r="AA36" s="32"/>
      <c r="AB36" s="34">
        <f>IF($G36-$I36&gt;0,1,0)+IF($K36-$M36&gt;0,1,0)+IF($O36-$Q36&gt;0,1,0)+IF($S36-$U36&gt;0,1,0)+IF($W36-$Y36&gt;0,1,0)</f>
        <v>0</v>
      </c>
      <c r="AC36" s="35" t="s">
        <v>20</v>
      </c>
      <c r="AD36" s="36">
        <f>IF($G36-$I36&lt;0,1,0)+IF($K36-$M36&lt;0,1,0)+IF($O36-$Q36&lt;0,1,0)+IF($S36-$U36&lt;0,1,0)+IF($W36-$Y36&lt;0,1,0)</f>
        <v>0</v>
      </c>
      <c r="AE36" s="33"/>
      <c r="AF36" s="37">
        <f>IF($AB36-$AD36&gt;0,1,0)</f>
        <v>0</v>
      </c>
      <c r="AG36" s="35" t="s">
        <v>20</v>
      </c>
      <c r="AH36" s="36">
        <f>IF($AB36-$AD36&lt;0,1,0)</f>
        <v>0</v>
      </c>
      <c r="AI36" s="33"/>
      <c r="AJ36" s="33"/>
      <c r="AK36" s="33"/>
      <c r="AM36" s="5"/>
      <c r="AN36" s="39"/>
    </row>
    <row r="37" spans="1:40" ht="14.25" customHeight="1" x14ac:dyDescent="0.25">
      <c r="A37" s="28"/>
      <c r="B37"/>
      <c r="G37" s="43"/>
      <c r="H37" s="44"/>
      <c r="I37" s="45"/>
      <c r="J37" s="32"/>
      <c r="K37" s="43"/>
      <c r="L37" s="44"/>
      <c r="M37" s="45"/>
      <c r="N37" s="32"/>
      <c r="O37" s="43"/>
      <c r="P37" s="44"/>
      <c r="Q37" s="45"/>
      <c r="R37" s="33"/>
      <c r="S37" s="43"/>
      <c r="T37" s="44"/>
      <c r="U37" s="45"/>
      <c r="V37" s="33"/>
      <c r="W37" s="43"/>
      <c r="X37" s="44"/>
      <c r="Y37" s="45"/>
      <c r="Z37" s="32"/>
      <c r="AA37" s="32"/>
      <c r="AB37" s="34"/>
      <c r="AC37" s="35"/>
      <c r="AD37" s="36"/>
      <c r="AE37" s="33"/>
      <c r="AF37" s="37"/>
      <c r="AG37" s="46"/>
      <c r="AH37" s="36"/>
      <c r="AI37" s="33"/>
      <c r="AJ37" s="33"/>
      <c r="AK37" s="33"/>
      <c r="AM37"/>
      <c r="AN37" s="39"/>
    </row>
    <row r="38" spans="1:40" ht="14.25" customHeight="1" x14ac:dyDescent="0.25">
      <c r="A38" s="28" t="s">
        <v>7</v>
      </c>
      <c r="B38" s="1" t="str">
        <f>CONCATENATE(D29,"  -  ",D32)</f>
        <v xml:space="preserve">  -  </v>
      </c>
      <c r="G38" s="29"/>
      <c r="H38" s="30" t="s">
        <v>20</v>
      </c>
      <c r="I38" s="31"/>
      <c r="J38" s="32"/>
      <c r="K38" s="29"/>
      <c r="L38" s="30" t="s">
        <v>20</v>
      </c>
      <c r="M38" s="31"/>
      <c r="N38" s="32"/>
      <c r="O38" s="29"/>
      <c r="P38" s="30" t="s">
        <v>20</v>
      </c>
      <c r="Q38" s="31"/>
      <c r="R38" s="33"/>
      <c r="S38" s="29"/>
      <c r="T38" s="30" t="s">
        <v>20</v>
      </c>
      <c r="U38" s="31"/>
      <c r="V38" s="33"/>
      <c r="W38" s="29"/>
      <c r="X38" s="30" t="s">
        <v>20</v>
      </c>
      <c r="Y38" s="31"/>
      <c r="Z38" s="32"/>
      <c r="AA38" s="32"/>
      <c r="AB38" s="34">
        <f>IF($G38-$I38&gt;0,1,0)+IF($K38-$M38&gt;0,1,0)+IF($O38-$Q38&gt;0,1,0)+IF($S38-$U38&gt;0,1,0)+IF($W38-$Y38&gt;0,1,0)</f>
        <v>0</v>
      </c>
      <c r="AC38" s="35" t="s">
        <v>20</v>
      </c>
      <c r="AD38" s="36">
        <f>IF($G38-$I38&lt;0,1,0)+IF($K38-$M38&lt;0,1,0)+IF($O38-$Q38&lt;0,1,0)+IF($S38-$U38&lt;0,1,0)+IF($W38-$Y38&lt;0,1,0)</f>
        <v>0</v>
      </c>
      <c r="AE38" s="33"/>
      <c r="AF38" s="37">
        <f>IF($AB38-$AD38&gt;0,1,0)</f>
        <v>0</v>
      </c>
      <c r="AG38" s="35" t="s">
        <v>20</v>
      </c>
      <c r="AH38" s="36">
        <f>IF($AB38-$AD38&lt;0,1,0)</f>
        <v>0</v>
      </c>
      <c r="AI38" s="33"/>
      <c r="AJ38" s="33"/>
      <c r="AK38" s="33"/>
      <c r="AM38" s="5"/>
      <c r="AN38" s="39"/>
    </row>
    <row r="39" spans="1:40" ht="14.25" customHeight="1" x14ac:dyDescent="0.25">
      <c r="A39" s="28" t="s">
        <v>8</v>
      </c>
      <c r="B39" s="1" t="str">
        <f>CONCATENATE(D30,"  -  ",D31)</f>
        <v xml:space="preserve">  -  </v>
      </c>
      <c r="G39" s="29"/>
      <c r="H39" s="30" t="s">
        <v>20</v>
      </c>
      <c r="I39" s="31"/>
      <c r="J39" s="32"/>
      <c r="K39" s="29"/>
      <c r="L39" s="30" t="s">
        <v>20</v>
      </c>
      <c r="M39" s="31"/>
      <c r="N39" s="32"/>
      <c r="O39" s="29"/>
      <c r="P39" s="30" t="s">
        <v>20</v>
      </c>
      <c r="Q39" s="31"/>
      <c r="R39" s="33"/>
      <c r="S39" s="29"/>
      <c r="T39" s="30" t="s">
        <v>20</v>
      </c>
      <c r="U39" s="31"/>
      <c r="V39" s="33"/>
      <c r="W39" s="29"/>
      <c r="X39" s="30" t="s">
        <v>20</v>
      </c>
      <c r="Y39" s="31"/>
      <c r="Z39" s="32"/>
      <c r="AA39" s="32"/>
      <c r="AB39" s="34">
        <f>IF($G39-$I39&gt;0,1,0)+IF($K39-$M39&gt;0,1,0)+IF($O39-$Q39&gt;0,1,0)+IF($S39-$U39&gt;0,1,0)+IF($W39-$Y39&gt;0,1,0)</f>
        <v>0</v>
      </c>
      <c r="AC39" s="35" t="s">
        <v>20</v>
      </c>
      <c r="AD39" s="36">
        <f>IF($G39-$I39&lt;0,1,0)+IF($K39-$M39&lt;0,1,0)+IF($O39-$Q39&lt;0,1,0)+IF($S39-$U39&lt;0,1,0)+IF($W39-$Y39&lt;0,1,0)</f>
        <v>0</v>
      </c>
      <c r="AE39" s="33"/>
      <c r="AF39" s="37">
        <f>IF($AB39-$AD39&gt;0,1,0)</f>
        <v>0</v>
      </c>
      <c r="AG39" s="35" t="s">
        <v>20</v>
      </c>
      <c r="AH39" s="36">
        <f>IF($AB39-$AD39&lt;0,1,0)</f>
        <v>0</v>
      </c>
      <c r="AI39" s="33"/>
      <c r="AJ39" s="33"/>
      <c r="AK39" s="33"/>
      <c r="AM39" s="5"/>
      <c r="AN39" s="39"/>
    </row>
    <row r="40" spans="1:40" ht="14.25" customHeight="1" x14ac:dyDescent="0.25">
      <c r="A40" s="28"/>
      <c r="B40"/>
      <c r="G40" s="43"/>
      <c r="H40" s="44"/>
      <c r="I40" s="45"/>
      <c r="J40" s="32"/>
      <c r="K40" s="43"/>
      <c r="L40" s="44"/>
      <c r="M40" s="45"/>
      <c r="N40" s="32"/>
      <c r="O40" s="43"/>
      <c r="P40" s="44"/>
      <c r="Q40" s="45"/>
      <c r="R40" s="33"/>
      <c r="S40" s="43"/>
      <c r="T40" s="44"/>
      <c r="U40" s="45"/>
      <c r="V40" s="33"/>
      <c r="W40" s="43"/>
      <c r="X40" s="44"/>
      <c r="Y40" s="45"/>
      <c r="Z40" s="32"/>
      <c r="AA40" s="32"/>
      <c r="AB40" s="34"/>
      <c r="AC40" s="35"/>
      <c r="AD40" s="36"/>
      <c r="AE40" s="33"/>
      <c r="AF40" s="37"/>
      <c r="AG40" s="46"/>
      <c r="AH40" s="36"/>
      <c r="AI40" s="33"/>
      <c r="AJ40" s="33"/>
      <c r="AK40" s="33"/>
      <c r="AM40"/>
      <c r="AN40" s="39"/>
    </row>
    <row r="41" spans="1:40" ht="14.25" customHeight="1" x14ac:dyDescent="0.25">
      <c r="A41" s="28" t="s">
        <v>10</v>
      </c>
      <c r="B41" s="1" t="str">
        <f>CONCATENATE(D29,"  -  ",D30)</f>
        <v xml:space="preserve">  -  </v>
      </c>
      <c r="G41" s="29"/>
      <c r="H41" s="30" t="s">
        <v>20</v>
      </c>
      <c r="I41" s="31"/>
      <c r="J41" s="32"/>
      <c r="K41" s="29"/>
      <c r="L41" s="30" t="s">
        <v>20</v>
      </c>
      <c r="M41" s="31"/>
      <c r="N41" s="32"/>
      <c r="O41" s="29"/>
      <c r="P41" s="30" t="s">
        <v>20</v>
      </c>
      <c r="Q41" s="31"/>
      <c r="R41" s="33"/>
      <c r="S41" s="29"/>
      <c r="T41" s="30" t="s">
        <v>20</v>
      </c>
      <c r="U41" s="31"/>
      <c r="V41" s="33"/>
      <c r="W41" s="29"/>
      <c r="X41" s="30" t="s">
        <v>20</v>
      </c>
      <c r="Y41" s="31"/>
      <c r="Z41" s="32"/>
      <c r="AA41" s="32"/>
      <c r="AB41" s="34">
        <f>IF($G41-$I41&gt;0,1,0)+IF($K41-$M41&gt;0,1,0)+IF($O41-$Q41&gt;0,1,0)+IF($S41-$U41&gt;0,1,0)+IF($W41-$Y41&gt;0,1,0)</f>
        <v>0</v>
      </c>
      <c r="AC41" s="35" t="s">
        <v>20</v>
      </c>
      <c r="AD41" s="36">
        <f>IF($G41-$I41&lt;0,1,0)+IF($K41-$M41&lt;0,1,0)+IF($O41-$Q41&lt;0,1,0)+IF($S41-$U41&lt;0,1,0)+IF($W41-$Y41&lt;0,1,0)</f>
        <v>0</v>
      </c>
      <c r="AE41" s="33"/>
      <c r="AF41" s="37">
        <f>IF($AB41-$AD41&gt;0,1,0)</f>
        <v>0</v>
      </c>
      <c r="AG41" s="35" t="s">
        <v>20</v>
      </c>
      <c r="AH41" s="36">
        <f>IF($AB41-$AD41&lt;0,1,0)</f>
        <v>0</v>
      </c>
      <c r="AI41" s="33"/>
      <c r="AJ41" s="33"/>
      <c r="AK41" s="33"/>
      <c r="AM41" s="5"/>
      <c r="AN41" s="39"/>
    </row>
    <row r="42" spans="1:40" ht="14.25" customHeight="1" x14ac:dyDescent="0.25">
      <c r="A42" s="28" t="s">
        <v>11</v>
      </c>
      <c r="B42" s="1" t="str">
        <f>CONCATENATE(D31,"  -  ",D32)</f>
        <v xml:space="preserve">  -  </v>
      </c>
      <c r="G42" s="29"/>
      <c r="H42" s="30" t="s">
        <v>20</v>
      </c>
      <c r="I42" s="31"/>
      <c r="J42" s="32"/>
      <c r="K42" s="29"/>
      <c r="L42" s="30" t="s">
        <v>20</v>
      </c>
      <c r="M42" s="31"/>
      <c r="N42" s="32"/>
      <c r="O42" s="29"/>
      <c r="P42" s="30" t="s">
        <v>20</v>
      </c>
      <c r="Q42" s="31"/>
      <c r="R42" s="33"/>
      <c r="S42" s="29"/>
      <c r="T42" s="30" t="s">
        <v>20</v>
      </c>
      <c r="U42" s="31"/>
      <c r="V42" s="33"/>
      <c r="W42" s="29"/>
      <c r="X42" s="30" t="s">
        <v>20</v>
      </c>
      <c r="Y42" s="31"/>
      <c r="Z42" s="32"/>
      <c r="AA42" s="32"/>
      <c r="AB42" s="47">
        <f>IF($G42-$I42&gt;0,1,0)+IF($K42-$M42&gt;0,1,0)+IF($O42-$Q42&gt;0,1,0)+IF($S42-$U42&gt;0,1,0)+IF($W42-$Y42&gt;0,1,0)</f>
        <v>0</v>
      </c>
      <c r="AC42" s="48" t="s">
        <v>20</v>
      </c>
      <c r="AD42" s="49">
        <f>IF($G42-$I42&lt;0,1,0)+IF($K42-$M42&lt;0,1,0)+IF($O42-$Q42&lt;0,1,0)+IF($S42-$U42&lt;0,1,0)+IF($W42-$Y42&lt;0,1,0)</f>
        <v>0</v>
      </c>
      <c r="AE42" s="33"/>
      <c r="AF42" s="50">
        <f>IF($AB42-$AD42&gt;0,1,0)</f>
        <v>0</v>
      </c>
      <c r="AG42" s="48" t="s">
        <v>20</v>
      </c>
      <c r="AH42" s="49">
        <f>IF($AB42-$AD42&lt;0,1,0)</f>
        <v>0</v>
      </c>
      <c r="AI42" s="33"/>
      <c r="AJ42" s="33"/>
      <c r="AK42" s="33"/>
      <c r="AM42" s="5"/>
      <c r="AN42" s="39"/>
    </row>
  </sheetData>
  <mergeCells count="60">
    <mergeCell ref="AD9:AH9"/>
    <mergeCell ref="E10:I10"/>
    <mergeCell ref="J10:N10"/>
    <mergeCell ref="O10:S10"/>
    <mergeCell ref="T10:X10"/>
    <mergeCell ref="Y10:AC10"/>
    <mergeCell ref="AD10:AH10"/>
    <mergeCell ref="E9:I9"/>
    <mergeCell ref="J9:N9"/>
    <mergeCell ref="O9:S9"/>
    <mergeCell ref="T9:X9"/>
    <mergeCell ref="Y9:AC9"/>
    <mergeCell ref="AD11:AH11"/>
    <mergeCell ref="E12:I12"/>
    <mergeCell ref="J12:N12"/>
    <mergeCell ref="O12:S12"/>
    <mergeCell ref="T12:X12"/>
    <mergeCell ref="Y12:AC12"/>
    <mergeCell ref="AD12:AH12"/>
    <mergeCell ref="E11:I11"/>
    <mergeCell ref="J11:N11"/>
    <mergeCell ref="O11:S11"/>
    <mergeCell ref="T11:X11"/>
    <mergeCell ref="Y11:AC11"/>
    <mergeCell ref="AD13:AH13"/>
    <mergeCell ref="E28:I28"/>
    <mergeCell ref="J28:N28"/>
    <mergeCell ref="O28:S28"/>
    <mergeCell ref="T28:X28"/>
    <mergeCell ref="Y28:AC28"/>
    <mergeCell ref="AD28:AH28"/>
    <mergeCell ref="E13:I13"/>
    <mergeCell ref="J13:N13"/>
    <mergeCell ref="O13:S13"/>
    <mergeCell ref="T13:X13"/>
    <mergeCell ref="Y13:AC13"/>
    <mergeCell ref="AD29:AH29"/>
    <mergeCell ref="E30:I30"/>
    <mergeCell ref="J30:N30"/>
    <mergeCell ref="O30:S30"/>
    <mergeCell ref="T30:X30"/>
    <mergeCell ref="Y30:AC30"/>
    <mergeCell ref="AD30:AH30"/>
    <mergeCell ref="E29:I29"/>
    <mergeCell ref="J29:N29"/>
    <mergeCell ref="O29:S29"/>
    <mergeCell ref="T29:X29"/>
    <mergeCell ref="Y29:AC29"/>
    <mergeCell ref="AD31:AH31"/>
    <mergeCell ref="E32:I32"/>
    <mergeCell ref="J32:N32"/>
    <mergeCell ref="O32:S32"/>
    <mergeCell ref="T32:X32"/>
    <mergeCell ref="Y32:AC32"/>
    <mergeCell ref="AD32:AH32"/>
    <mergeCell ref="E31:I31"/>
    <mergeCell ref="J31:N31"/>
    <mergeCell ref="O31:S31"/>
    <mergeCell ref="T31:X31"/>
    <mergeCell ref="Y31:AC31"/>
  </mergeCells>
  <pageMargins left="0" right="0" top="0" bottom="0" header="0.51180555555555496" footer="0.51180555555555496"/>
  <pageSetup paperSize="9" firstPageNumber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26"/>
  <sheetViews>
    <sheetView topLeftCell="B1" zoomScale="80" zoomScaleNormal="80" workbookViewId="0">
      <selection activeCell="L11" sqref="L11"/>
    </sheetView>
  </sheetViews>
  <sheetFormatPr defaultRowHeight="15" x14ac:dyDescent="0.25"/>
  <cols>
    <col min="1" max="1" width="5" style="1" customWidth="1"/>
    <col min="2" max="2" width="2.44140625" style="1" customWidth="1"/>
    <col min="3" max="3" width="4.44140625" style="1"/>
    <col min="4" max="4" width="3.33203125" style="1"/>
    <col min="5" max="5" width="5.6640625" style="1"/>
    <col min="6" max="6" width="15.5546875" style="1" customWidth="1"/>
    <col min="7" max="7" width="22.21875" style="1" customWidth="1"/>
    <col min="8" max="8" width="16.5546875" style="145" customWidth="1"/>
    <col min="9" max="9" width="16.5546875" style="1" customWidth="1"/>
    <col min="10" max="10" width="12.77734375" style="188"/>
    <col min="11" max="11" width="8" style="187" customWidth="1"/>
    <col min="12" max="12" width="19.21875" style="1" customWidth="1"/>
    <col min="13" max="259" width="5.5546875" style="1"/>
    <col min="260" max="1027" width="5.5546875"/>
  </cols>
  <sheetData>
    <row r="1" spans="3:13" ht="20.25" customHeight="1" x14ac:dyDescent="0.4">
      <c r="C1"/>
      <c r="D1" s="2" t="s">
        <v>193</v>
      </c>
      <c r="E1"/>
      <c r="F1"/>
      <c r="G1"/>
      <c r="I1"/>
      <c r="L1"/>
      <c r="M1"/>
    </row>
    <row r="2" spans="3:13" ht="15" customHeight="1" x14ac:dyDescent="0.3">
      <c r="C2"/>
      <c r="D2" s="4" t="s">
        <v>192</v>
      </c>
      <c r="E2"/>
      <c r="F2"/>
      <c r="G2"/>
      <c r="I2"/>
      <c r="L2"/>
      <c r="M2"/>
    </row>
    <row r="3" spans="3:13" ht="15" customHeight="1" x14ac:dyDescent="0.25">
      <c r="C3"/>
      <c r="D3" s="6"/>
      <c r="E3"/>
      <c r="F3"/>
      <c r="G3"/>
      <c r="H3" s="180"/>
      <c r="I3" s="82"/>
      <c r="J3" s="189"/>
      <c r="L3"/>
      <c r="M3"/>
    </row>
    <row r="4" spans="3:13" ht="15" customHeight="1" x14ac:dyDescent="0.3">
      <c r="C4"/>
      <c r="D4" s="4" t="s">
        <v>194</v>
      </c>
      <c r="E4"/>
      <c r="F4"/>
      <c r="G4"/>
      <c r="H4" s="180"/>
      <c r="I4" s="82"/>
      <c r="L4"/>
      <c r="M4"/>
    </row>
    <row r="5" spans="3:13" ht="15" customHeight="1" x14ac:dyDescent="0.3">
      <c r="C5"/>
      <c r="D5" s="4"/>
      <c r="E5"/>
      <c r="F5"/>
      <c r="G5"/>
      <c r="H5" s="180"/>
      <c r="I5" s="82"/>
      <c r="L5"/>
      <c r="M5"/>
    </row>
    <row r="6" spans="3:13" ht="15" customHeight="1" x14ac:dyDescent="0.3">
      <c r="C6"/>
      <c r="D6" s="4" t="s">
        <v>195</v>
      </c>
      <c r="E6"/>
      <c r="F6"/>
      <c r="G6"/>
      <c r="H6" s="180"/>
      <c r="I6" s="82"/>
      <c r="L6"/>
      <c r="M6"/>
    </row>
    <row r="7" spans="3:13" x14ac:dyDescent="0.25">
      <c r="C7"/>
      <c r="D7"/>
      <c r="E7"/>
      <c r="F7"/>
      <c r="G7"/>
      <c r="I7"/>
      <c r="L7"/>
      <c r="M7"/>
    </row>
    <row r="8" spans="3:13" ht="15" customHeight="1" x14ac:dyDescent="0.25">
      <c r="C8"/>
      <c r="D8" s="52"/>
      <c r="E8" s="52"/>
      <c r="F8" s="52"/>
      <c r="G8" s="17"/>
      <c r="I8"/>
      <c r="L8"/>
      <c r="M8"/>
    </row>
    <row r="9" spans="3:13" ht="14.25" customHeight="1" x14ac:dyDescent="0.25">
      <c r="C9" s="13"/>
      <c r="D9" s="53">
        <v>1</v>
      </c>
      <c r="E9" s="54" t="s">
        <v>24</v>
      </c>
      <c r="F9" s="24" t="s">
        <v>151</v>
      </c>
      <c r="G9" s="17"/>
      <c r="H9" s="181"/>
      <c r="I9" s="176"/>
      <c r="J9" s="190"/>
      <c r="K9" s="197"/>
      <c r="L9" s="56"/>
      <c r="M9"/>
    </row>
    <row r="10" spans="3:13" ht="14.25" customHeight="1" x14ac:dyDescent="0.25">
      <c r="C10" s="13"/>
      <c r="D10" s="57">
        <v>2</v>
      </c>
      <c r="E10" s="58"/>
      <c r="F10" s="59" t="str">
        <f>IF(C10=0,"",INDEX(Nimet!$A$2:$D$251,C10,4))</f>
        <v/>
      </c>
      <c r="G10" s="175"/>
      <c r="H10" s="179" t="s">
        <v>151</v>
      </c>
      <c r="I10" s="69"/>
      <c r="J10" s="191"/>
      <c r="K10" s="197"/>
      <c r="L10" s="56"/>
      <c r="M10"/>
    </row>
    <row r="11" spans="3:13" ht="14.25" customHeight="1" x14ac:dyDescent="0.25">
      <c r="C11" s="13"/>
      <c r="D11" s="53">
        <v>3</v>
      </c>
      <c r="E11" s="54" t="s">
        <v>196</v>
      </c>
      <c r="F11" s="61" t="s">
        <v>150</v>
      </c>
      <c r="G11" s="175" t="s">
        <v>280</v>
      </c>
      <c r="H11" s="182" t="s">
        <v>101</v>
      </c>
      <c r="I11" s="177"/>
      <c r="J11" s="192"/>
      <c r="K11" s="197"/>
      <c r="L11" s="56"/>
      <c r="M11"/>
    </row>
    <row r="12" spans="3:13" ht="14.25" customHeight="1" x14ac:dyDescent="0.25">
      <c r="C12" s="13"/>
      <c r="D12" s="57">
        <v>4</v>
      </c>
      <c r="E12" s="58" t="s">
        <v>197</v>
      </c>
      <c r="F12" s="59" t="s">
        <v>101</v>
      </c>
      <c r="G12" s="17"/>
      <c r="H12" s="183"/>
      <c r="I12" s="64" t="s">
        <v>299</v>
      </c>
      <c r="J12" s="193" t="s">
        <v>151</v>
      </c>
      <c r="K12" s="198"/>
      <c r="L12" s="56"/>
      <c r="M12"/>
    </row>
    <row r="13" spans="3:13" ht="14.25" customHeight="1" x14ac:dyDescent="0.25">
      <c r="C13" s="13"/>
      <c r="D13" s="53">
        <v>5</v>
      </c>
      <c r="E13" s="54" t="s">
        <v>198</v>
      </c>
      <c r="F13" s="61" t="s">
        <v>134</v>
      </c>
      <c r="G13" s="17" t="s">
        <v>281</v>
      </c>
      <c r="H13" s="184"/>
      <c r="I13" s="176"/>
      <c r="J13" s="193" t="s">
        <v>159</v>
      </c>
      <c r="K13" s="199"/>
      <c r="L13" s="56"/>
      <c r="M13"/>
    </row>
    <row r="14" spans="3:13" ht="14.25" customHeight="1" x14ac:dyDescent="0.25">
      <c r="C14" s="13"/>
      <c r="D14" s="57">
        <v>6</v>
      </c>
      <c r="E14" s="58" t="s">
        <v>199</v>
      </c>
      <c r="F14" s="59" t="s">
        <v>143</v>
      </c>
      <c r="G14" s="175"/>
      <c r="H14" s="179" t="s">
        <v>134</v>
      </c>
      <c r="I14" s="178" t="s">
        <v>290</v>
      </c>
      <c r="J14" s="194"/>
      <c r="K14" s="200"/>
      <c r="L14" s="56"/>
      <c r="M14"/>
    </row>
    <row r="15" spans="3:13" ht="14.25" customHeight="1" x14ac:dyDescent="0.25">
      <c r="C15" s="13"/>
      <c r="D15" s="53">
        <v>7</v>
      </c>
      <c r="E15" s="54" t="s">
        <v>200</v>
      </c>
      <c r="F15" s="61" t="s">
        <v>159</v>
      </c>
      <c r="G15" s="175" t="s">
        <v>286</v>
      </c>
      <c r="H15" s="185" t="s">
        <v>159</v>
      </c>
      <c r="I15" s="176"/>
      <c r="J15" s="195" t="s">
        <v>309</v>
      </c>
      <c r="K15" s="200"/>
      <c r="L15" s="56"/>
      <c r="M15"/>
    </row>
    <row r="16" spans="3:13" ht="14.25" customHeight="1" x14ac:dyDescent="0.25">
      <c r="C16" s="13"/>
      <c r="D16" s="57">
        <v>8</v>
      </c>
      <c r="E16" s="58" t="s">
        <v>31</v>
      </c>
      <c r="F16" s="59" t="s">
        <v>172</v>
      </c>
      <c r="G16" s="17"/>
      <c r="H16" s="183"/>
      <c r="I16" s="69"/>
      <c r="J16" s="190"/>
      <c r="K16" s="200"/>
      <c r="L16" s="56"/>
      <c r="M16"/>
    </row>
    <row r="17" spans="3:13" ht="14.25" customHeight="1" x14ac:dyDescent="0.3">
      <c r="C17"/>
      <c r="D17" s="17"/>
      <c r="E17" s="83"/>
      <c r="F17" s="17"/>
      <c r="G17" s="17"/>
      <c r="H17" s="183"/>
      <c r="I17" s="64"/>
      <c r="J17" s="190"/>
      <c r="K17" s="200" t="s">
        <v>159</v>
      </c>
      <c r="L17" s="210" t="s">
        <v>145</v>
      </c>
      <c r="M17"/>
    </row>
    <row r="18" spans="3:13" ht="14.25" customHeight="1" x14ac:dyDescent="0.25">
      <c r="C18"/>
      <c r="D18" s="52"/>
      <c r="E18" s="58"/>
      <c r="F18" s="52"/>
      <c r="G18" s="17"/>
      <c r="H18" s="186"/>
      <c r="I18" s="84"/>
      <c r="J18" s="196"/>
      <c r="K18" s="200" t="s">
        <v>145</v>
      </c>
      <c r="L18" s="86"/>
      <c r="M18" s="17"/>
    </row>
    <row r="19" spans="3:13" ht="14.25" customHeight="1" x14ac:dyDescent="0.25">
      <c r="C19" s="13"/>
      <c r="D19" s="53">
        <v>9</v>
      </c>
      <c r="E19" s="54" t="s">
        <v>201</v>
      </c>
      <c r="F19" s="61" t="s">
        <v>145</v>
      </c>
      <c r="G19" s="17"/>
      <c r="H19" s="184"/>
      <c r="I19" s="176"/>
      <c r="J19" s="190"/>
      <c r="K19" s="200"/>
      <c r="L19" s="56"/>
      <c r="M19" s="17"/>
    </row>
    <row r="20" spans="3:13" ht="14.25" customHeight="1" x14ac:dyDescent="0.25">
      <c r="C20" s="13"/>
      <c r="D20" s="57">
        <v>10</v>
      </c>
      <c r="E20" s="58"/>
      <c r="F20" s="59" t="str">
        <f>IF(C20=0,"",INDEX(Nimet!$A$2:$D$251,C20,4))</f>
        <v/>
      </c>
      <c r="G20" s="175"/>
      <c r="H20" s="179" t="s">
        <v>145</v>
      </c>
      <c r="I20" s="69"/>
      <c r="J20" s="191"/>
      <c r="K20" s="200"/>
      <c r="L20" s="56"/>
      <c r="M20" s="17"/>
    </row>
    <row r="21" spans="3:13" ht="14.25" customHeight="1" x14ac:dyDescent="0.25">
      <c r="C21" s="13"/>
      <c r="D21" s="53">
        <v>11</v>
      </c>
      <c r="E21" s="54" t="s">
        <v>202</v>
      </c>
      <c r="F21" s="24" t="s">
        <v>162</v>
      </c>
      <c r="G21" s="175" t="s">
        <v>285</v>
      </c>
      <c r="H21" s="182" t="s">
        <v>162</v>
      </c>
      <c r="I21" s="177"/>
      <c r="J21" s="192"/>
      <c r="K21" s="200"/>
      <c r="L21" s="56"/>
      <c r="M21" s="17"/>
    </row>
    <row r="22" spans="3:13" ht="14.25" customHeight="1" x14ac:dyDescent="0.25">
      <c r="C22" s="13"/>
      <c r="D22" s="57">
        <v>12</v>
      </c>
      <c r="E22" s="58" t="s">
        <v>203</v>
      </c>
      <c r="F22" s="87" t="s">
        <v>103</v>
      </c>
      <c r="G22" s="17"/>
      <c r="H22" s="183" t="s">
        <v>300</v>
      </c>
      <c r="I22" s="64"/>
      <c r="J22" s="193" t="s">
        <v>145</v>
      </c>
      <c r="K22" s="201"/>
      <c r="L22" s="56"/>
      <c r="M22" s="17"/>
    </row>
    <row r="23" spans="3:13" ht="14.25" customHeight="1" x14ac:dyDescent="0.25">
      <c r="C23" s="13"/>
      <c r="D23" s="53">
        <v>13</v>
      </c>
      <c r="E23" s="54" t="s">
        <v>204</v>
      </c>
      <c r="F23" s="61" t="s">
        <v>147</v>
      </c>
      <c r="G23" s="17" t="s">
        <v>291</v>
      </c>
      <c r="H23" s="184"/>
      <c r="I23" s="176"/>
      <c r="J23" s="193" t="s">
        <v>146</v>
      </c>
      <c r="K23" s="202"/>
      <c r="L23" s="56"/>
      <c r="M23" s="17"/>
    </row>
    <row r="24" spans="3:13" ht="14.25" customHeight="1" x14ac:dyDescent="0.25">
      <c r="C24" s="13"/>
      <c r="D24" s="57">
        <v>14</v>
      </c>
      <c r="E24" s="58" t="s">
        <v>205</v>
      </c>
      <c r="F24" s="59" t="s">
        <v>186</v>
      </c>
      <c r="G24" s="175"/>
      <c r="H24" s="179" t="s">
        <v>186</v>
      </c>
      <c r="I24" s="178" t="s">
        <v>293</v>
      </c>
      <c r="J24" s="194" t="s">
        <v>305</v>
      </c>
      <c r="K24" s="197"/>
      <c r="L24" s="56"/>
      <c r="M24" s="17"/>
    </row>
    <row r="25" spans="3:13" ht="14.25" customHeight="1" x14ac:dyDescent="0.25">
      <c r="C25" s="13"/>
      <c r="D25" s="53">
        <v>15</v>
      </c>
      <c r="E25" s="54" t="s">
        <v>206</v>
      </c>
      <c r="F25" s="61" t="s">
        <v>146</v>
      </c>
      <c r="G25" s="175" t="s">
        <v>282</v>
      </c>
      <c r="H25" s="182" t="s">
        <v>146</v>
      </c>
      <c r="I25" s="176"/>
      <c r="J25" s="195"/>
      <c r="K25" s="197"/>
      <c r="L25" s="56"/>
      <c r="M25" s="17"/>
    </row>
    <row r="26" spans="3:13" ht="14.25" customHeight="1" x14ac:dyDescent="0.25">
      <c r="C26" s="13"/>
      <c r="D26" s="57">
        <v>16</v>
      </c>
      <c r="E26" s="58" t="s">
        <v>207</v>
      </c>
      <c r="F26" s="59" t="s">
        <v>136</v>
      </c>
      <c r="G26" s="17"/>
      <c r="H26" s="183"/>
      <c r="I26" s="69"/>
      <c r="J26" s="190"/>
      <c r="K26" s="197"/>
      <c r="L26" s="56"/>
      <c r="M26" s="17"/>
    </row>
  </sheetData>
  <pageMargins left="0.75" right="0.75" top="1" bottom="1" header="0.51180555555555496" footer="0.51180555555555496"/>
  <pageSetup paperSize="9" firstPageNumber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2"/>
  <sheetViews>
    <sheetView zoomScale="70" zoomScaleNormal="70" workbookViewId="0">
      <selection activeCell="AJ43" sqref="A1:AJ43"/>
    </sheetView>
  </sheetViews>
  <sheetFormatPr defaultRowHeight="13.2" x14ac:dyDescent="0.25"/>
  <cols>
    <col min="1" max="1" width="5.88671875" style="1"/>
    <col min="2" max="2" width="7.5546875" style="1"/>
    <col min="3" max="3" width="6.5546875" style="1"/>
    <col min="4" max="4" width="27.5546875" style="1"/>
    <col min="5" max="6" width="2.88671875" style="1"/>
    <col min="7" max="9" width="3.5546875" style="1" bestFit="1" customWidth="1"/>
    <col min="10" max="10" width="2.88671875" style="1"/>
    <col min="11" max="11" width="3.5546875" style="1" bestFit="1" customWidth="1"/>
    <col min="12" max="12" width="2.88671875" style="1"/>
    <col min="13" max="13" width="3.5546875" style="1" bestFit="1" customWidth="1"/>
    <col min="14" max="14" width="2.88671875" style="1"/>
    <col min="15" max="15" width="3.5546875" style="1" bestFit="1" customWidth="1"/>
    <col min="16" max="16" width="2.88671875" style="1"/>
    <col min="17" max="17" width="3.5546875" style="1" bestFit="1" customWidth="1"/>
    <col min="18" max="24" width="2.88671875" style="1"/>
    <col min="25" max="29" width="2.6640625" style="1"/>
    <col min="30" max="34" width="2.88671875" style="1"/>
    <col min="35" max="35" width="14.21875" style="1"/>
    <col min="36" max="36" width="4.21875" style="1" customWidth="1"/>
    <col min="37" max="39" width="14.21875" style="1"/>
    <col min="40" max="257" width="9" style="1"/>
  </cols>
  <sheetData>
    <row r="1" spans="1:40" ht="12.3" customHeight="1" x14ac:dyDescent="0.4">
      <c r="A1"/>
      <c r="B1" s="2" t="s">
        <v>249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 s="3" t="s">
        <v>1</v>
      </c>
      <c r="Z1"/>
      <c r="AA1"/>
      <c r="AB1"/>
      <c r="AC1"/>
      <c r="AD1"/>
      <c r="AE1" s="3"/>
      <c r="AF1" s="3"/>
      <c r="AG1" s="3"/>
      <c r="AH1" s="3"/>
      <c r="AI1"/>
      <c r="AJ1"/>
      <c r="AK1"/>
      <c r="AL1"/>
      <c r="AM1"/>
      <c r="AN1"/>
    </row>
    <row r="2" spans="1:40" ht="17.25" customHeight="1" x14ac:dyDescent="0.3">
      <c r="A2"/>
      <c r="B2" s="4" t="s">
        <v>192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 s="1" t="s">
        <v>3</v>
      </c>
      <c r="Z2"/>
      <c r="AA2"/>
      <c r="AB2"/>
      <c r="AC2"/>
      <c r="AD2"/>
      <c r="AE2"/>
      <c r="AF2" s="5" t="s">
        <v>4</v>
      </c>
      <c r="AG2"/>
      <c r="AH2"/>
      <c r="AI2" s="5" t="s">
        <v>5</v>
      </c>
      <c r="AJ2"/>
      <c r="AK2" s="5"/>
      <c r="AL2"/>
      <c r="AM2"/>
      <c r="AN2"/>
    </row>
    <row r="3" spans="1:40" ht="12.3" customHeight="1" x14ac:dyDescent="0.25">
      <c r="A3"/>
      <c r="B3" s="6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 s="1" t="s">
        <v>6</v>
      </c>
      <c r="Z3"/>
      <c r="AA3"/>
      <c r="AB3"/>
      <c r="AC3"/>
      <c r="AD3"/>
      <c r="AE3"/>
      <c r="AF3" s="5" t="s">
        <v>7</v>
      </c>
      <c r="AG3"/>
      <c r="AH3"/>
      <c r="AI3" s="5" t="s">
        <v>8</v>
      </c>
      <c r="AJ3"/>
      <c r="AK3" s="5"/>
      <c r="AL3"/>
      <c r="AM3"/>
      <c r="AN3"/>
    </row>
    <row r="4" spans="1:40" ht="14.7" customHeight="1" x14ac:dyDescent="0.3">
      <c r="A4"/>
      <c r="B4" s="4" t="s">
        <v>242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 s="1" t="s">
        <v>9</v>
      </c>
      <c r="Z4"/>
      <c r="AA4"/>
      <c r="AB4"/>
      <c r="AC4"/>
      <c r="AD4"/>
      <c r="AE4"/>
      <c r="AF4" s="5" t="s">
        <v>10</v>
      </c>
      <c r="AG4"/>
      <c r="AH4"/>
      <c r="AI4" s="5" t="s">
        <v>11</v>
      </c>
      <c r="AJ4"/>
      <c r="AK4" s="5"/>
      <c r="AL4"/>
      <c r="AM4"/>
      <c r="AN4"/>
    </row>
    <row r="5" spans="1:40" ht="15" customHeight="1" x14ac:dyDescent="0.3">
      <c r="A5"/>
      <c r="B5" s="4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 s="5"/>
      <c r="AJ5" s="5"/>
      <c r="AK5" s="5"/>
      <c r="AL5"/>
      <c r="AM5"/>
      <c r="AN5"/>
    </row>
    <row r="6" spans="1:40" ht="15" customHeight="1" x14ac:dyDescent="0.3">
      <c r="A6"/>
      <c r="B6" s="4" t="s">
        <v>209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 s="5"/>
      <c r="AJ6" s="5"/>
      <c r="AK6" s="5"/>
      <c r="AL6"/>
      <c r="AM6"/>
      <c r="AN6"/>
    </row>
    <row r="7" spans="1:40" ht="12.3" customHeight="1" x14ac:dyDescent="0.25">
      <c r="A7"/>
      <c r="B7" s="6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4.25" customHeight="1" x14ac:dyDescent="0.3">
      <c r="A8" s="88"/>
      <c r="B8" s="89" t="s">
        <v>254</v>
      </c>
      <c r="C8" s="90"/>
      <c r="D8" s="90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/>
      <c r="AL8"/>
      <c r="AM8"/>
      <c r="AN8"/>
    </row>
    <row r="9" spans="1:40" ht="18.45" customHeight="1" x14ac:dyDescent="0.3">
      <c r="A9" s="88"/>
      <c r="B9" s="91"/>
      <c r="C9" s="92"/>
      <c r="D9" s="93"/>
      <c r="E9" s="217">
        <v>1</v>
      </c>
      <c r="F9" s="217"/>
      <c r="G9" s="217"/>
      <c r="H9" s="217"/>
      <c r="I9" s="217"/>
      <c r="J9" s="217">
        <v>2</v>
      </c>
      <c r="K9" s="217"/>
      <c r="L9" s="217"/>
      <c r="M9" s="217"/>
      <c r="N9" s="217"/>
      <c r="O9" s="217">
        <v>3</v>
      </c>
      <c r="P9" s="217"/>
      <c r="Q9" s="217"/>
      <c r="R9" s="217"/>
      <c r="S9" s="217"/>
      <c r="T9" s="217">
        <v>4</v>
      </c>
      <c r="U9" s="217"/>
      <c r="V9" s="217"/>
      <c r="W9" s="217"/>
      <c r="X9" s="217"/>
      <c r="Y9" s="217" t="s">
        <v>14</v>
      </c>
      <c r="Z9" s="217"/>
      <c r="AA9" s="217"/>
      <c r="AB9" s="217"/>
      <c r="AC9" s="217"/>
      <c r="AD9" s="217" t="s">
        <v>15</v>
      </c>
      <c r="AE9" s="217"/>
      <c r="AF9" s="217"/>
      <c r="AG9" s="217"/>
      <c r="AH9" s="217"/>
      <c r="AI9" s="94" t="s">
        <v>16</v>
      </c>
      <c r="AJ9" s="88"/>
      <c r="AK9"/>
      <c r="AL9"/>
      <c r="AM9"/>
      <c r="AN9"/>
    </row>
    <row r="10" spans="1:40" ht="14.25" customHeight="1" x14ac:dyDescent="0.3">
      <c r="A10" s="95">
        <v>8</v>
      </c>
      <c r="B10" s="96">
        <v>1</v>
      </c>
      <c r="C10" s="97"/>
      <c r="D10" s="93" t="str">
        <f>IF(A10=0,"",INDEX(Nimet!$A$2:$D$251,A10,4))</f>
        <v>Dahlström Jukka, KoKu</v>
      </c>
      <c r="E10" s="219"/>
      <c r="F10" s="219"/>
      <c r="G10" s="219"/>
      <c r="H10" s="219"/>
      <c r="I10" s="219"/>
      <c r="J10" s="218" t="str">
        <f>CONCATENATE(AB22,"-",AD22)</f>
        <v>2-0</v>
      </c>
      <c r="K10" s="218"/>
      <c r="L10" s="218"/>
      <c r="M10" s="218"/>
      <c r="N10" s="218"/>
      <c r="O10" s="218" t="str">
        <f>CONCATENATE(AB16,"-",AD16)</f>
        <v>2-0</v>
      </c>
      <c r="P10" s="218"/>
      <c r="Q10" s="218"/>
      <c r="R10" s="218"/>
      <c r="S10" s="218"/>
      <c r="T10" s="218" t="str">
        <f>CONCATENATE(AB19,"-",AD19)</f>
        <v>2-0</v>
      </c>
      <c r="U10" s="218"/>
      <c r="V10" s="218"/>
      <c r="W10" s="218"/>
      <c r="X10" s="218"/>
      <c r="Y10" s="217" t="str">
        <f>CONCATENATE(AF16+AF19+AF22,"-",AH16+AH19+AH22)</f>
        <v>3-0</v>
      </c>
      <c r="Z10" s="217"/>
      <c r="AA10" s="217"/>
      <c r="AB10" s="217"/>
      <c r="AC10" s="217"/>
      <c r="AD10" s="217" t="str">
        <f>CONCATENATE(AB16+AB19+AB22,"-",AD16+AD19+AD22)</f>
        <v>6-0</v>
      </c>
      <c r="AE10" s="217"/>
      <c r="AF10" s="217"/>
      <c r="AG10" s="217"/>
      <c r="AH10" s="217"/>
      <c r="AI10" s="98">
        <v>1</v>
      </c>
      <c r="AJ10" s="88"/>
      <c r="AK10"/>
      <c r="AL10"/>
      <c r="AM10"/>
      <c r="AN10"/>
    </row>
    <row r="11" spans="1:40" ht="14.25" customHeight="1" x14ac:dyDescent="0.3">
      <c r="A11" s="95">
        <v>52</v>
      </c>
      <c r="B11" s="96">
        <v>2</v>
      </c>
      <c r="C11" s="97"/>
      <c r="D11" s="93" t="str">
        <f>IF(A11=0,"",INDEX(Nimet!$A$2:$D$251,A11,4))</f>
        <v>Harju Jani, Vaasa</v>
      </c>
      <c r="E11" s="218" t="str">
        <f>CONCATENATE(AD22,"-",AB22)</f>
        <v>0-2</v>
      </c>
      <c r="F11" s="218"/>
      <c r="G11" s="218"/>
      <c r="H11" s="218"/>
      <c r="I11" s="218"/>
      <c r="J11" s="219"/>
      <c r="K11" s="219"/>
      <c r="L11" s="219"/>
      <c r="M11" s="219"/>
      <c r="N11" s="219"/>
      <c r="O11" s="218" t="str">
        <f>CONCATENATE(AB20,"-",AD20)</f>
        <v>0-2</v>
      </c>
      <c r="P11" s="218"/>
      <c r="Q11" s="218"/>
      <c r="R11" s="218"/>
      <c r="S11" s="218"/>
      <c r="T11" s="218" t="str">
        <f>CONCATENATE(AB17,"-",AD17)</f>
        <v>2-1</v>
      </c>
      <c r="U11" s="218"/>
      <c r="V11" s="218"/>
      <c r="W11" s="218"/>
      <c r="X11" s="218"/>
      <c r="Y11" s="217" t="str">
        <f>CONCATENATE(AF17+AF20+AH22,"-",AH17+AH20+AF22)</f>
        <v>1-2</v>
      </c>
      <c r="Z11" s="217"/>
      <c r="AA11" s="217"/>
      <c r="AB11" s="217"/>
      <c r="AC11" s="217"/>
      <c r="AD11" s="217" t="str">
        <f>CONCATENATE(AB17+AB20+AD22,"-",AD17+AD20+AB22)</f>
        <v>2-5</v>
      </c>
      <c r="AE11" s="217"/>
      <c r="AF11" s="217"/>
      <c r="AG11" s="217"/>
      <c r="AH11" s="217"/>
      <c r="AI11" s="98">
        <v>4</v>
      </c>
      <c r="AJ11" s="88"/>
      <c r="AK11"/>
      <c r="AL11"/>
      <c r="AM11"/>
      <c r="AN11"/>
    </row>
    <row r="12" spans="1:40" ht="14.25" customHeight="1" x14ac:dyDescent="0.3">
      <c r="A12" s="95">
        <v>61</v>
      </c>
      <c r="B12" s="96">
        <v>3</v>
      </c>
      <c r="C12" s="97"/>
      <c r="D12" s="93" t="str">
        <f>IF(A12=0,"",INDEX(Nimet!$A$2:$D$251,A12,4))</f>
        <v>Edberg Lars, SeSi</v>
      </c>
      <c r="E12" s="218" t="str">
        <f>CONCATENATE(AD16,"-",AB16)</f>
        <v>0-2</v>
      </c>
      <c r="F12" s="218"/>
      <c r="G12" s="218"/>
      <c r="H12" s="218"/>
      <c r="I12" s="218"/>
      <c r="J12" s="218" t="str">
        <f>CONCATENATE(AD20,"-",AB20)</f>
        <v>2-0</v>
      </c>
      <c r="K12" s="218"/>
      <c r="L12" s="218"/>
      <c r="M12" s="218"/>
      <c r="N12" s="218"/>
      <c r="O12" s="219"/>
      <c r="P12" s="219"/>
      <c r="Q12" s="219"/>
      <c r="R12" s="219"/>
      <c r="S12" s="219"/>
      <c r="T12" s="218" t="str">
        <f>CONCATENATE(AB23,"-",AD23)</f>
        <v>1-2</v>
      </c>
      <c r="U12" s="218"/>
      <c r="V12" s="218"/>
      <c r="W12" s="218"/>
      <c r="X12" s="218"/>
      <c r="Y12" s="217" t="str">
        <f>CONCATENATE(AH16+AH20+AF23,"-",AF16+AF20+AH23)</f>
        <v>1-2</v>
      </c>
      <c r="Z12" s="217"/>
      <c r="AA12" s="217"/>
      <c r="AB12" s="217"/>
      <c r="AC12" s="217"/>
      <c r="AD12" s="217" t="str">
        <f>CONCATENATE(AD16+AD20+AB23,"-",AB16+AB20+AD23)</f>
        <v>3-4</v>
      </c>
      <c r="AE12" s="217"/>
      <c r="AF12" s="217"/>
      <c r="AG12" s="217"/>
      <c r="AH12" s="217"/>
      <c r="AI12" s="98">
        <v>2</v>
      </c>
      <c r="AJ12" s="88"/>
      <c r="AK12"/>
      <c r="AL12"/>
      <c r="AM12"/>
      <c r="AN12"/>
    </row>
    <row r="13" spans="1:40" ht="14.25" customHeight="1" x14ac:dyDescent="0.3">
      <c r="A13" s="95">
        <v>38</v>
      </c>
      <c r="B13" s="96">
        <v>4</v>
      </c>
      <c r="C13" s="97"/>
      <c r="D13" s="93" t="str">
        <f>IF(A13=0,"",INDEX(Nimet!$A$2:$D$251,A13,4))</f>
        <v>Jokiranta Kari, SeSi</v>
      </c>
      <c r="E13" s="218" t="str">
        <f>CONCATENATE(AD19,"-",AB19)</f>
        <v>0-2</v>
      </c>
      <c r="F13" s="218"/>
      <c r="G13" s="218"/>
      <c r="H13" s="218"/>
      <c r="I13" s="218"/>
      <c r="J13" s="218" t="str">
        <f>CONCATENATE(AD17,"-",AB17)</f>
        <v>1-2</v>
      </c>
      <c r="K13" s="218"/>
      <c r="L13" s="218"/>
      <c r="M13" s="218"/>
      <c r="N13" s="218"/>
      <c r="O13" s="218" t="str">
        <f>CONCATENATE(AD23,"-",AB23)</f>
        <v>2-1</v>
      </c>
      <c r="P13" s="218"/>
      <c r="Q13" s="218"/>
      <c r="R13" s="218"/>
      <c r="S13" s="218"/>
      <c r="T13" s="219"/>
      <c r="U13" s="219"/>
      <c r="V13" s="219"/>
      <c r="W13" s="219"/>
      <c r="X13" s="219"/>
      <c r="Y13" s="217" t="str">
        <f>CONCATENATE(AH17+AH19+AH23,"-",AF17+AF19+AF23)</f>
        <v>1-2</v>
      </c>
      <c r="Z13" s="217"/>
      <c r="AA13" s="217"/>
      <c r="AB13" s="217"/>
      <c r="AC13" s="217"/>
      <c r="AD13" s="217" t="str">
        <f>CONCATENATE(AD17+AD19+AD23,"-",AB17+AB19+AB23)</f>
        <v>3-5</v>
      </c>
      <c r="AE13" s="217"/>
      <c r="AF13" s="217"/>
      <c r="AG13" s="217"/>
      <c r="AH13" s="217"/>
      <c r="AI13" s="98">
        <v>3</v>
      </c>
      <c r="AJ13" s="88"/>
      <c r="AK13"/>
      <c r="AL13"/>
      <c r="AM13"/>
      <c r="AN13"/>
    </row>
    <row r="14" spans="1:40" ht="14.25" customHeight="1" x14ac:dyDescent="0.25">
      <c r="A14" s="88"/>
      <c r="B14" s="99"/>
      <c r="C14" s="99"/>
      <c r="D14" s="99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8"/>
      <c r="AL14" s="18"/>
      <c r="AM14"/>
      <c r="AN14"/>
    </row>
    <row r="15" spans="1:40" ht="14.25" customHeight="1" x14ac:dyDescent="0.3">
      <c r="A15" s="88"/>
      <c r="B15" s="101" t="s">
        <v>1</v>
      </c>
      <c r="C15" s="88"/>
      <c r="D15" s="88"/>
      <c r="E15" s="88"/>
      <c r="F15" s="88"/>
      <c r="G15" s="92"/>
      <c r="H15" s="102">
        <v>1</v>
      </c>
      <c r="I15" s="93"/>
      <c r="J15" s="103"/>
      <c r="K15" s="104"/>
      <c r="L15" s="105">
        <v>2</v>
      </c>
      <c r="M15" s="106"/>
      <c r="N15" s="103"/>
      <c r="O15" s="104"/>
      <c r="P15" s="105">
        <v>3</v>
      </c>
      <c r="Q15" s="107"/>
      <c r="R15" s="88"/>
      <c r="S15" s="108"/>
      <c r="T15" s="105">
        <v>4</v>
      </c>
      <c r="U15" s="107"/>
      <c r="V15" s="88"/>
      <c r="W15" s="108"/>
      <c r="X15" s="105">
        <v>5</v>
      </c>
      <c r="Y15" s="107"/>
      <c r="Z15" s="99"/>
      <c r="AA15" s="99"/>
      <c r="AB15" s="108"/>
      <c r="AC15" s="105" t="s">
        <v>17</v>
      </c>
      <c r="AD15" s="107"/>
      <c r="AE15" s="103"/>
      <c r="AF15" s="104"/>
      <c r="AG15" s="105" t="s">
        <v>18</v>
      </c>
      <c r="AH15" s="106"/>
      <c r="AI15" s="109" t="s">
        <v>19</v>
      </c>
      <c r="AJ15" s="88"/>
      <c r="AK15" s="27"/>
      <c r="AL15"/>
      <c r="AM15"/>
      <c r="AN15"/>
    </row>
    <row r="16" spans="1:40" ht="14.25" customHeight="1" x14ac:dyDescent="0.3">
      <c r="A16" s="110" t="s">
        <v>4</v>
      </c>
      <c r="B16" s="88" t="str">
        <f>CONCATENATE(D10,"  -  ",D12)</f>
        <v>Dahlström Jukka, KoKu  -  Edberg Lars, SeSi</v>
      </c>
      <c r="C16" s="88"/>
      <c r="D16" s="88"/>
      <c r="E16" s="88"/>
      <c r="F16" s="88"/>
      <c r="G16" s="111">
        <v>11</v>
      </c>
      <c r="H16" s="112"/>
      <c r="I16" s="113">
        <v>4</v>
      </c>
      <c r="J16" s="114"/>
      <c r="K16" s="111">
        <v>11</v>
      </c>
      <c r="L16" s="112"/>
      <c r="M16" s="113">
        <v>6</v>
      </c>
      <c r="N16" s="114"/>
      <c r="O16" s="111"/>
      <c r="P16" s="112" t="s">
        <v>20</v>
      </c>
      <c r="Q16" s="113"/>
      <c r="R16" s="115"/>
      <c r="S16" s="111"/>
      <c r="T16" s="112" t="s">
        <v>20</v>
      </c>
      <c r="U16" s="113"/>
      <c r="V16" s="115"/>
      <c r="W16" s="111"/>
      <c r="X16" s="112" t="s">
        <v>20</v>
      </c>
      <c r="Y16" s="113"/>
      <c r="Z16" s="114"/>
      <c r="AA16" s="114"/>
      <c r="AB16" s="116">
        <f>IF($G16-$I16&gt;0,1,0)+IF($K16-$M16&gt;0,1,0)+IF($O16-$Q16&gt;0,1,0)+IF($S16-$U16&gt;0,1,0)+IF($W16-$Y16&gt;0,1,0)</f>
        <v>2</v>
      </c>
      <c r="AC16" s="117" t="s">
        <v>20</v>
      </c>
      <c r="AD16" s="118">
        <f>IF($G16-$I16&lt;0,1,0)+IF($K16-$M16&lt;0,1,0)+IF($O16-$Q16&lt;0,1,0)+IF($S16-$U16&lt;0,1,0)+IF($W16-$Y16&lt;0,1,0)</f>
        <v>0</v>
      </c>
      <c r="AE16" s="115"/>
      <c r="AF16" s="119">
        <f>IF($AB16-$AD16&gt;0,1,0)</f>
        <v>1</v>
      </c>
      <c r="AG16" s="117" t="s">
        <v>20</v>
      </c>
      <c r="AH16" s="118">
        <f>IF($AB16-$AD16&lt;0,1,0)</f>
        <v>0</v>
      </c>
      <c r="AI16" s="120">
        <v>4</v>
      </c>
      <c r="AJ16" s="115"/>
      <c r="AK16" s="33"/>
      <c r="AL16"/>
      <c r="AM16" s="5"/>
      <c r="AN16" s="39"/>
    </row>
    <row r="17" spans="1:40" ht="14.25" customHeight="1" x14ac:dyDescent="0.3">
      <c r="A17" s="110" t="s">
        <v>5</v>
      </c>
      <c r="B17" s="88" t="str">
        <f>CONCATENATE(D11,"  -  ",D13)</f>
        <v>Harju Jani, Vaasa  -  Jokiranta Kari, SeSi</v>
      </c>
      <c r="C17" s="88"/>
      <c r="D17" s="88"/>
      <c r="E17" s="88"/>
      <c r="F17" s="88"/>
      <c r="G17" s="121">
        <v>11</v>
      </c>
      <c r="H17" s="122"/>
      <c r="I17" s="123">
        <v>7</v>
      </c>
      <c r="J17" s="114"/>
      <c r="K17" s="111">
        <v>6</v>
      </c>
      <c r="L17" s="112"/>
      <c r="M17" s="113">
        <v>11</v>
      </c>
      <c r="N17" s="114"/>
      <c r="O17" s="111">
        <v>11</v>
      </c>
      <c r="P17" s="112" t="s">
        <v>20</v>
      </c>
      <c r="Q17" s="113">
        <v>7</v>
      </c>
      <c r="R17" s="115"/>
      <c r="S17" s="111"/>
      <c r="T17" s="112" t="s">
        <v>20</v>
      </c>
      <c r="U17" s="113"/>
      <c r="V17" s="115"/>
      <c r="W17" s="111"/>
      <c r="X17" s="112" t="s">
        <v>20</v>
      </c>
      <c r="Y17" s="113"/>
      <c r="Z17" s="114"/>
      <c r="AA17" s="114"/>
      <c r="AB17" s="116">
        <f>IF($G17-$I17&gt;0,1,0)+IF($K17-$M17&gt;0,1,0)+IF($O17-$Q17&gt;0,1,0)+IF($S17-$U17&gt;0,1,0)+IF($W17-$Y17&gt;0,1,0)</f>
        <v>2</v>
      </c>
      <c r="AC17" s="117" t="s">
        <v>20</v>
      </c>
      <c r="AD17" s="118">
        <f>IF($G17-$I17&lt;0,1,0)+IF($K17-$M17&lt;0,1,0)+IF($O17-$Q17&lt;0,1,0)+IF($S17-$U17&lt;0,1,0)+IF($W17-$Y17&lt;0,1,0)</f>
        <v>1</v>
      </c>
      <c r="AE17" s="115"/>
      <c r="AF17" s="119">
        <f>IF($AB17-$AD17&gt;0,1,0)</f>
        <v>1</v>
      </c>
      <c r="AG17" s="117" t="s">
        <v>20</v>
      </c>
      <c r="AH17" s="118">
        <f>IF($AB17-$AD17&lt;0,1,0)</f>
        <v>0</v>
      </c>
      <c r="AI17" s="120">
        <v>3</v>
      </c>
      <c r="AJ17" s="115"/>
      <c r="AK17" s="33"/>
      <c r="AL17"/>
      <c r="AM17" s="5"/>
      <c r="AN17" s="39"/>
    </row>
    <row r="18" spans="1:40" ht="14.25" customHeight="1" x14ac:dyDescent="0.3">
      <c r="A18" s="110"/>
      <c r="B18" s="88"/>
      <c r="C18" s="88"/>
      <c r="D18" s="88"/>
      <c r="E18" s="88"/>
      <c r="F18" s="88"/>
      <c r="G18" s="124"/>
      <c r="H18" s="125"/>
      <c r="I18" s="126"/>
      <c r="J18" s="114"/>
      <c r="K18" s="124"/>
      <c r="L18" s="125"/>
      <c r="M18" s="126"/>
      <c r="N18" s="114"/>
      <c r="O18" s="124"/>
      <c r="P18" s="125"/>
      <c r="Q18" s="126"/>
      <c r="R18" s="115"/>
      <c r="S18" s="124"/>
      <c r="T18" s="125"/>
      <c r="U18" s="126"/>
      <c r="V18" s="115"/>
      <c r="W18" s="124"/>
      <c r="X18" s="125"/>
      <c r="Y18" s="126"/>
      <c r="Z18" s="114"/>
      <c r="AA18" s="114"/>
      <c r="AB18" s="116"/>
      <c r="AC18" s="117"/>
      <c r="AD18" s="118"/>
      <c r="AE18" s="115"/>
      <c r="AF18" s="119"/>
      <c r="AG18" s="127"/>
      <c r="AH18" s="118"/>
      <c r="AI18" s="120"/>
      <c r="AJ18" s="115"/>
      <c r="AK18" s="33"/>
      <c r="AL18"/>
      <c r="AM18"/>
      <c r="AN18" s="39"/>
    </row>
    <row r="19" spans="1:40" ht="14.25" customHeight="1" x14ac:dyDescent="0.3">
      <c r="A19" s="110" t="s">
        <v>7</v>
      </c>
      <c r="B19" s="88" t="str">
        <f>CONCATENATE(D10,"  -  ",D13)</f>
        <v>Dahlström Jukka, KoKu  -  Jokiranta Kari, SeSi</v>
      </c>
      <c r="C19" s="88"/>
      <c r="D19" s="88"/>
      <c r="E19" s="88"/>
      <c r="F19" s="88"/>
      <c r="G19" s="111">
        <v>11</v>
      </c>
      <c r="H19" s="112"/>
      <c r="I19" s="113">
        <v>4</v>
      </c>
      <c r="J19" s="114"/>
      <c r="K19" s="111">
        <v>11</v>
      </c>
      <c r="L19" s="112"/>
      <c r="M19" s="113">
        <v>5</v>
      </c>
      <c r="N19" s="114"/>
      <c r="O19" s="111"/>
      <c r="P19" s="112" t="s">
        <v>20</v>
      </c>
      <c r="Q19" s="113"/>
      <c r="R19" s="115"/>
      <c r="S19" s="111"/>
      <c r="T19" s="112" t="s">
        <v>20</v>
      </c>
      <c r="U19" s="113"/>
      <c r="V19" s="115"/>
      <c r="W19" s="111"/>
      <c r="X19" s="112" t="s">
        <v>20</v>
      </c>
      <c r="Y19" s="113"/>
      <c r="Z19" s="114"/>
      <c r="AA19" s="114"/>
      <c r="AB19" s="116">
        <f>IF($G19-$I19&gt;0,1,0)+IF($K19-$M19&gt;0,1,0)+IF($O19-$Q19&gt;0,1,0)+IF($S19-$U19&gt;0,1,0)+IF($W19-$Y19&gt;0,1,0)</f>
        <v>2</v>
      </c>
      <c r="AC19" s="117" t="s">
        <v>20</v>
      </c>
      <c r="AD19" s="118">
        <f>IF($G19-$I19&lt;0,1,0)+IF($K19-$M19&lt;0,1,0)+IF($O19-$Q19&lt;0,1,0)+IF($S19-$U19&lt;0,1,0)+IF($W19-$Y19&lt;0,1,0)</f>
        <v>0</v>
      </c>
      <c r="AE19" s="115"/>
      <c r="AF19" s="119">
        <f>IF($AB19-$AD19&gt;0,1,0)</f>
        <v>1</v>
      </c>
      <c r="AG19" s="117" t="s">
        <v>20</v>
      </c>
      <c r="AH19" s="118">
        <f>IF($AB19-$AD19&lt;0,1,0)</f>
        <v>0</v>
      </c>
      <c r="AI19" s="120">
        <v>2</v>
      </c>
      <c r="AJ19" s="115"/>
      <c r="AK19" s="33"/>
      <c r="AL19"/>
      <c r="AM19" s="5"/>
      <c r="AN19" s="39"/>
    </row>
    <row r="20" spans="1:40" ht="14.25" customHeight="1" x14ac:dyDescent="0.3">
      <c r="A20" s="110" t="s">
        <v>8</v>
      </c>
      <c r="B20" s="88" t="str">
        <f>CONCATENATE(D11,"  -  ",D12)</f>
        <v>Harju Jani, Vaasa  -  Edberg Lars, SeSi</v>
      </c>
      <c r="C20" s="88"/>
      <c r="D20" s="88"/>
      <c r="E20" s="88"/>
      <c r="F20" s="88"/>
      <c r="G20" s="111">
        <v>9</v>
      </c>
      <c r="H20" s="112"/>
      <c r="I20" s="113">
        <v>11</v>
      </c>
      <c r="J20" s="114"/>
      <c r="K20" s="111">
        <v>8</v>
      </c>
      <c r="L20" s="112"/>
      <c r="M20" s="113">
        <v>11</v>
      </c>
      <c r="N20" s="114"/>
      <c r="O20" s="111"/>
      <c r="P20" s="112" t="s">
        <v>20</v>
      </c>
      <c r="Q20" s="113"/>
      <c r="R20" s="115"/>
      <c r="S20" s="111"/>
      <c r="T20" s="112" t="s">
        <v>20</v>
      </c>
      <c r="U20" s="113"/>
      <c r="V20" s="115"/>
      <c r="W20" s="111"/>
      <c r="X20" s="112" t="s">
        <v>20</v>
      </c>
      <c r="Y20" s="113"/>
      <c r="Z20" s="114"/>
      <c r="AA20" s="114"/>
      <c r="AB20" s="116">
        <f>IF($G20-$I20&gt;0,1,0)+IF($K20-$M20&gt;0,1,0)+IF($O20-$Q20&gt;0,1,0)+IF($S20-$U20&gt;0,1,0)+IF($W20-$Y20&gt;0,1,0)</f>
        <v>0</v>
      </c>
      <c r="AC20" s="117" t="s">
        <v>20</v>
      </c>
      <c r="AD20" s="118">
        <f>IF($G20-$I20&lt;0,1,0)+IF($K20-$M20&lt;0,1,0)+IF($O20-$Q20&lt;0,1,0)+IF($S20-$U20&lt;0,1,0)+IF($W20-$Y20&lt;0,1,0)</f>
        <v>2</v>
      </c>
      <c r="AE20" s="115"/>
      <c r="AF20" s="119">
        <f>IF($AB20-$AD20&gt;0,1,0)</f>
        <v>0</v>
      </c>
      <c r="AG20" s="117" t="s">
        <v>20</v>
      </c>
      <c r="AH20" s="118">
        <f>IF($AB20-$AD20&lt;0,1,0)</f>
        <v>1</v>
      </c>
      <c r="AI20" s="120">
        <v>1</v>
      </c>
      <c r="AJ20" s="115"/>
      <c r="AK20" s="33"/>
      <c r="AL20"/>
      <c r="AM20" s="5"/>
      <c r="AN20" s="39"/>
    </row>
    <row r="21" spans="1:40" ht="14.25" customHeight="1" x14ac:dyDescent="0.3">
      <c r="A21" s="110"/>
      <c r="B21" s="88"/>
      <c r="C21" s="88"/>
      <c r="D21" s="88"/>
      <c r="E21" s="88"/>
      <c r="F21" s="88"/>
      <c r="G21" s="124"/>
      <c r="H21" s="125"/>
      <c r="I21" s="126"/>
      <c r="J21" s="114"/>
      <c r="K21" s="124"/>
      <c r="L21" s="125"/>
      <c r="M21" s="126"/>
      <c r="N21" s="114"/>
      <c r="O21" s="124"/>
      <c r="P21" s="125"/>
      <c r="Q21" s="126"/>
      <c r="R21" s="115"/>
      <c r="S21" s="124"/>
      <c r="T21" s="125"/>
      <c r="U21" s="126"/>
      <c r="V21" s="115"/>
      <c r="W21" s="124"/>
      <c r="X21" s="125"/>
      <c r="Y21" s="126"/>
      <c r="Z21" s="114"/>
      <c r="AA21" s="114"/>
      <c r="AB21" s="116"/>
      <c r="AC21" s="117"/>
      <c r="AD21" s="118"/>
      <c r="AE21" s="115"/>
      <c r="AF21" s="119"/>
      <c r="AG21" s="127"/>
      <c r="AH21" s="118"/>
      <c r="AI21" s="120"/>
      <c r="AJ21" s="115"/>
      <c r="AK21" s="33"/>
      <c r="AL21"/>
      <c r="AM21"/>
      <c r="AN21" s="39"/>
    </row>
    <row r="22" spans="1:40" ht="14.25" customHeight="1" x14ac:dyDescent="0.3">
      <c r="A22" s="110" t="s">
        <v>10</v>
      </c>
      <c r="B22" s="88" t="str">
        <f>CONCATENATE(D10,"  -  ",D11)</f>
        <v>Dahlström Jukka, KoKu  -  Harju Jani, Vaasa</v>
      </c>
      <c r="C22" s="88"/>
      <c r="D22" s="88"/>
      <c r="E22" s="88"/>
      <c r="F22" s="88"/>
      <c r="G22" s="111">
        <v>11</v>
      </c>
      <c r="H22" s="112"/>
      <c r="I22" s="113">
        <v>6</v>
      </c>
      <c r="J22" s="114"/>
      <c r="K22" s="111">
        <v>11</v>
      </c>
      <c r="L22" s="112"/>
      <c r="M22" s="113">
        <v>4</v>
      </c>
      <c r="N22" s="114"/>
      <c r="O22" s="111"/>
      <c r="P22" s="112" t="s">
        <v>20</v>
      </c>
      <c r="Q22" s="113"/>
      <c r="R22" s="115"/>
      <c r="S22" s="111"/>
      <c r="T22" s="112" t="s">
        <v>20</v>
      </c>
      <c r="U22" s="113"/>
      <c r="V22" s="115"/>
      <c r="W22" s="111"/>
      <c r="X22" s="112" t="s">
        <v>20</v>
      </c>
      <c r="Y22" s="113"/>
      <c r="Z22" s="114"/>
      <c r="AA22" s="114"/>
      <c r="AB22" s="116">
        <f>IF($G22-$I22&gt;0,1,0)+IF($K22-$M22&gt;0,1,0)+IF($O22-$Q22&gt;0,1,0)+IF($S22-$U22&gt;0,1,0)+IF($W22-$Y22&gt;0,1,0)</f>
        <v>2</v>
      </c>
      <c r="AC22" s="117" t="s">
        <v>20</v>
      </c>
      <c r="AD22" s="118">
        <f>IF($G22-$I22&lt;0,1,0)+IF($K22-$M22&lt;0,1,0)+IF($O22-$Q22&lt;0,1,0)+IF($S22-$U22&lt;0,1,0)+IF($W22-$Y22&lt;0,1,0)</f>
        <v>0</v>
      </c>
      <c r="AE22" s="115"/>
      <c r="AF22" s="119">
        <f>IF($AB22-$AD22&gt;0,1,0)</f>
        <v>1</v>
      </c>
      <c r="AG22" s="117" t="s">
        <v>20</v>
      </c>
      <c r="AH22" s="118">
        <f>IF($AB22-$AD22&lt;0,1,0)</f>
        <v>0</v>
      </c>
      <c r="AI22" s="120">
        <v>4</v>
      </c>
      <c r="AJ22" s="115"/>
      <c r="AK22" s="33"/>
      <c r="AL22"/>
      <c r="AM22" s="5"/>
      <c r="AN22" s="39"/>
    </row>
    <row r="23" spans="1:40" ht="14.25" customHeight="1" x14ac:dyDescent="0.3">
      <c r="A23" s="110" t="s">
        <v>11</v>
      </c>
      <c r="B23" s="88" t="str">
        <f>CONCATENATE(D12,"  -  ",D13)</f>
        <v>Edberg Lars, SeSi  -  Jokiranta Kari, SeSi</v>
      </c>
      <c r="C23" s="88"/>
      <c r="D23" s="88"/>
      <c r="E23" s="88"/>
      <c r="F23" s="88"/>
      <c r="G23" s="111">
        <v>11</v>
      </c>
      <c r="H23" s="112"/>
      <c r="I23" s="113">
        <v>5</v>
      </c>
      <c r="J23" s="114"/>
      <c r="K23" s="111">
        <v>10</v>
      </c>
      <c r="L23" s="112"/>
      <c r="M23" s="113">
        <v>12</v>
      </c>
      <c r="N23" s="114"/>
      <c r="O23" s="111">
        <v>11</v>
      </c>
      <c r="P23" s="112" t="s">
        <v>20</v>
      </c>
      <c r="Q23" s="113">
        <v>13</v>
      </c>
      <c r="R23" s="115"/>
      <c r="S23" s="111"/>
      <c r="T23" s="112" t="s">
        <v>20</v>
      </c>
      <c r="U23" s="113"/>
      <c r="V23" s="115"/>
      <c r="W23" s="111"/>
      <c r="X23" s="112" t="s">
        <v>20</v>
      </c>
      <c r="Y23" s="113"/>
      <c r="Z23" s="114"/>
      <c r="AA23" s="114"/>
      <c r="AB23" s="128">
        <f>IF($G23-$I23&gt;0,1,0)+IF($K23-$M23&gt;0,1,0)+IF($O23-$Q23&gt;0,1,0)+IF($S23-$U23&gt;0,1,0)+IF($W23-$Y23&gt;0,1,0)</f>
        <v>1</v>
      </c>
      <c r="AC23" s="129" t="s">
        <v>20</v>
      </c>
      <c r="AD23" s="130">
        <f>IF($G23-$I23&lt;0,1,0)+IF($K23-$M23&lt;0,1,0)+IF($O23-$Q23&lt;0,1,0)+IF($S23-$U23&lt;0,1,0)+IF($W23-$Y23&lt;0,1,0)</f>
        <v>2</v>
      </c>
      <c r="AE23" s="115"/>
      <c r="AF23" s="131">
        <f>IF($AB23-$AD23&gt;0,1,0)</f>
        <v>0</v>
      </c>
      <c r="AG23" s="129" t="s">
        <v>20</v>
      </c>
      <c r="AH23" s="130">
        <f>IF($AB23-$AD23&lt;0,1,0)</f>
        <v>1</v>
      </c>
      <c r="AI23" s="120">
        <v>2</v>
      </c>
      <c r="AJ23" s="115"/>
      <c r="AK23" s="33"/>
      <c r="AL23"/>
      <c r="AM23" s="5"/>
      <c r="AN23" s="39"/>
    </row>
    <row r="24" spans="1:40" ht="12.3" customHeight="1" x14ac:dyDescent="0.25">
      <c r="A24" s="88"/>
      <c r="B24" s="88"/>
      <c r="C24" s="88"/>
      <c r="D24" s="88"/>
      <c r="E24" s="88"/>
      <c r="F24" s="88"/>
      <c r="G24" s="114"/>
      <c r="H24" s="114"/>
      <c r="I24" s="114"/>
      <c r="J24" s="114"/>
      <c r="K24" s="114"/>
      <c r="L24" s="114"/>
      <c r="M24" s="114"/>
      <c r="N24" s="114"/>
      <c r="O24" s="114"/>
      <c r="P24" s="125"/>
      <c r="Q24" s="132"/>
      <c r="R24" s="132"/>
      <c r="S24" s="132"/>
      <c r="T24" s="132"/>
      <c r="U24" s="115"/>
      <c r="V24" s="115"/>
      <c r="W24" s="115"/>
      <c r="X24" s="115"/>
      <c r="Y24" s="115"/>
      <c r="Z24" s="115"/>
      <c r="AA24" s="115"/>
      <c r="AB24" s="115"/>
      <c r="AC24" s="114"/>
      <c r="AD24" s="114"/>
      <c r="AE24" s="114"/>
      <c r="AF24" s="114"/>
      <c r="AG24" s="115"/>
      <c r="AH24" s="115"/>
      <c r="AI24" s="88"/>
      <c r="AJ24" s="115"/>
      <c r="AK24" s="33"/>
      <c r="AL24"/>
      <c r="AM24"/>
      <c r="AN24"/>
    </row>
    <row r="25" spans="1:40" ht="14.25" customHeight="1" x14ac:dyDescent="0.25">
      <c r="A25" s="88"/>
      <c r="B25" s="88"/>
      <c r="C25" s="88"/>
      <c r="D25" s="88"/>
      <c r="E25" s="88"/>
      <c r="F25" s="88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33"/>
      <c r="AL25"/>
      <c r="AM25"/>
      <c r="AN25"/>
    </row>
    <row r="26" spans="1:40" ht="12.3" hidden="1" customHeight="1" x14ac:dyDescent="0.3">
      <c r="A26" s="88"/>
      <c r="B26" s="133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/>
      <c r="AL26"/>
      <c r="AM26"/>
      <c r="AN26"/>
    </row>
    <row r="27" spans="1:40" ht="14.25" customHeight="1" x14ac:dyDescent="0.3">
      <c r="A27" s="88"/>
      <c r="B27" s="89" t="s">
        <v>255</v>
      </c>
      <c r="C27" s="90"/>
      <c r="D27" s="90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/>
      <c r="AL27"/>
      <c r="AM27"/>
      <c r="AN27"/>
    </row>
    <row r="28" spans="1:40" ht="14.25" customHeight="1" x14ac:dyDescent="0.3">
      <c r="A28" s="88"/>
      <c r="B28" s="91"/>
      <c r="C28" s="92"/>
      <c r="D28" s="93"/>
      <c r="E28" s="217">
        <v>1</v>
      </c>
      <c r="F28" s="217"/>
      <c r="G28" s="217"/>
      <c r="H28" s="217"/>
      <c r="I28" s="217"/>
      <c r="J28" s="217">
        <v>2</v>
      </c>
      <c r="K28" s="217"/>
      <c r="L28" s="217"/>
      <c r="M28" s="217"/>
      <c r="N28" s="217"/>
      <c r="O28" s="217">
        <v>3</v>
      </c>
      <c r="P28" s="217"/>
      <c r="Q28" s="217"/>
      <c r="R28" s="217"/>
      <c r="S28" s="217"/>
      <c r="T28" s="217">
        <v>4</v>
      </c>
      <c r="U28" s="217"/>
      <c r="V28" s="217"/>
      <c r="W28" s="217"/>
      <c r="X28" s="217"/>
      <c r="Y28" s="217" t="s">
        <v>14</v>
      </c>
      <c r="Z28" s="217"/>
      <c r="AA28" s="217"/>
      <c r="AB28" s="217"/>
      <c r="AC28" s="217"/>
      <c r="AD28" s="217" t="s">
        <v>15</v>
      </c>
      <c r="AE28" s="217"/>
      <c r="AF28" s="217"/>
      <c r="AG28" s="217"/>
      <c r="AH28" s="217"/>
      <c r="AI28" s="94" t="s">
        <v>16</v>
      </c>
      <c r="AJ28" s="88"/>
      <c r="AK28"/>
      <c r="AL28"/>
      <c r="AM28"/>
      <c r="AN28"/>
    </row>
    <row r="29" spans="1:40" ht="14.25" customHeight="1" x14ac:dyDescent="0.3">
      <c r="A29" s="95">
        <v>13</v>
      </c>
      <c r="B29" s="96">
        <v>1</v>
      </c>
      <c r="C29" s="97"/>
      <c r="D29" s="93" t="str">
        <f>IF(A29=0,"",INDEX(Nimet!$A$2:$D$251,A29,4))</f>
        <v>Ingman Mats, KoKu</v>
      </c>
      <c r="E29" s="219"/>
      <c r="F29" s="219"/>
      <c r="G29" s="219"/>
      <c r="H29" s="219"/>
      <c r="I29" s="219"/>
      <c r="J29" s="218" t="str">
        <f>CONCATENATE(AB41,"-",AD41)</f>
        <v>2-1</v>
      </c>
      <c r="K29" s="218"/>
      <c r="L29" s="218"/>
      <c r="M29" s="218"/>
      <c r="N29" s="218"/>
      <c r="O29" s="218" t="str">
        <f>CONCATENATE(AB35,"-",AD35)</f>
        <v>2-0</v>
      </c>
      <c r="P29" s="218"/>
      <c r="Q29" s="218"/>
      <c r="R29" s="218"/>
      <c r="S29" s="218"/>
      <c r="T29" s="218" t="str">
        <f>CONCATENATE(AB38,"-",AD38)</f>
        <v>2-0</v>
      </c>
      <c r="U29" s="218"/>
      <c r="V29" s="218"/>
      <c r="W29" s="218"/>
      <c r="X29" s="218"/>
      <c r="Y29" s="217" t="str">
        <f>CONCATENATE(AF35+AF38+AF41,"-",AH35+AH38+AH41)</f>
        <v>3-0</v>
      </c>
      <c r="Z29" s="217"/>
      <c r="AA29" s="217"/>
      <c r="AB29" s="217"/>
      <c r="AC29" s="217"/>
      <c r="AD29" s="217" t="str">
        <f>CONCATENATE(AB35+AB38+AB41,"-",AD35+AD38+AD41)</f>
        <v>6-1</v>
      </c>
      <c r="AE29" s="217"/>
      <c r="AF29" s="217"/>
      <c r="AG29" s="217"/>
      <c r="AH29" s="217"/>
      <c r="AI29" s="98">
        <v>1</v>
      </c>
      <c r="AJ29" s="88"/>
      <c r="AK29"/>
      <c r="AL29"/>
      <c r="AM29"/>
      <c r="AN29"/>
    </row>
    <row r="30" spans="1:40" ht="14.25" customHeight="1" x14ac:dyDescent="0.3">
      <c r="A30" s="95">
        <v>39</v>
      </c>
      <c r="B30" s="96">
        <v>2</v>
      </c>
      <c r="C30" s="97"/>
      <c r="D30" s="93" t="str">
        <f>IF(A30=0,"",INDEX(Nimet!$A$2:$D$251,A30,4))</f>
        <v>Jokiranta Risto, SeSi</v>
      </c>
      <c r="E30" s="218" t="str">
        <f>CONCATENATE(AD41,"-",AB41)</f>
        <v>1-2</v>
      </c>
      <c r="F30" s="218"/>
      <c r="G30" s="218"/>
      <c r="H30" s="218"/>
      <c r="I30" s="218"/>
      <c r="J30" s="219"/>
      <c r="K30" s="219"/>
      <c r="L30" s="219"/>
      <c r="M30" s="219"/>
      <c r="N30" s="219"/>
      <c r="O30" s="218" t="str">
        <f>CONCATENATE(AB39,"-",AD39)</f>
        <v>2-1</v>
      </c>
      <c r="P30" s="218"/>
      <c r="Q30" s="218"/>
      <c r="R30" s="218"/>
      <c r="S30" s="218"/>
      <c r="T30" s="218" t="str">
        <f>CONCATENATE(AB36,"-",AD36)</f>
        <v>2-0</v>
      </c>
      <c r="U30" s="218"/>
      <c r="V30" s="218"/>
      <c r="W30" s="218"/>
      <c r="X30" s="218"/>
      <c r="Y30" s="217" t="str">
        <f>CONCATENATE(AF36+AF39+AH41,"-",AH36+AH39+AF41)</f>
        <v>2-1</v>
      </c>
      <c r="Z30" s="217"/>
      <c r="AA30" s="217"/>
      <c r="AB30" s="217"/>
      <c r="AC30" s="217"/>
      <c r="AD30" s="217" t="str">
        <f>CONCATENATE(AB36+AB39+AD41,"-",AD36+AD39+AB41)</f>
        <v>5-3</v>
      </c>
      <c r="AE30" s="217"/>
      <c r="AF30" s="217"/>
      <c r="AG30" s="217"/>
      <c r="AH30" s="217"/>
      <c r="AI30" s="98">
        <v>2</v>
      </c>
      <c r="AJ30" s="88"/>
      <c r="AK30"/>
      <c r="AL30"/>
      <c r="AM30"/>
      <c r="AN30"/>
    </row>
    <row r="31" spans="1:40" ht="14.25" customHeight="1" x14ac:dyDescent="0.3">
      <c r="A31" s="95">
        <v>75</v>
      </c>
      <c r="B31" s="96">
        <v>3</v>
      </c>
      <c r="C31" s="97"/>
      <c r="D31" s="93" t="str">
        <f>IF(A31=0,"",INDEX(Nimet!$A$2:$D$251,A31,4))</f>
        <v xml:space="preserve">Lilijie Li , </v>
      </c>
      <c r="E31" s="218" t="str">
        <f>CONCATENATE(AD35,"-",AB35)</f>
        <v>0-2</v>
      </c>
      <c r="F31" s="218"/>
      <c r="G31" s="218"/>
      <c r="H31" s="218"/>
      <c r="I31" s="218"/>
      <c r="J31" s="218" t="str">
        <f>CONCATENATE(AD39,"-",AB39)</f>
        <v>1-2</v>
      </c>
      <c r="K31" s="218"/>
      <c r="L31" s="218"/>
      <c r="M31" s="218"/>
      <c r="N31" s="218"/>
      <c r="O31" s="219"/>
      <c r="P31" s="219"/>
      <c r="Q31" s="219"/>
      <c r="R31" s="219"/>
      <c r="S31" s="219"/>
      <c r="T31" s="218" t="str">
        <f>CONCATENATE(AB42,"-",AD42)</f>
        <v>2-1</v>
      </c>
      <c r="U31" s="218"/>
      <c r="V31" s="218"/>
      <c r="W31" s="218"/>
      <c r="X31" s="218"/>
      <c r="Y31" s="217" t="str">
        <f>CONCATENATE(AH35+AH39+AF42,"-",AF35+AF39+AH42)</f>
        <v>1-2</v>
      </c>
      <c r="Z31" s="217"/>
      <c r="AA31" s="217"/>
      <c r="AB31" s="217"/>
      <c r="AC31" s="217"/>
      <c r="AD31" s="217" t="str">
        <f>CONCATENATE(AD35+AD39+AB42,"-",AB35+AB39+AD42)</f>
        <v>3-5</v>
      </c>
      <c r="AE31" s="217"/>
      <c r="AF31" s="217"/>
      <c r="AG31" s="217"/>
      <c r="AH31" s="217"/>
      <c r="AI31" s="98">
        <v>3</v>
      </c>
      <c r="AJ31" s="88"/>
      <c r="AK31"/>
      <c r="AL31"/>
      <c r="AM31"/>
      <c r="AN31"/>
    </row>
    <row r="32" spans="1:40" ht="14.25" customHeight="1" x14ac:dyDescent="0.3">
      <c r="A32" s="95">
        <v>40</v>
      </c>
      <c r="B32" s="96">
        <v>4</v>
      </c>
      <c r="C32" s="97"/>
      <c r="D32" s="93" t="str">
        <f>IF(A32=0,"",INDEX(Nimet!$A$2:$D$251,A32,4))</f>
        <v>Julmala Juha, SeSi</v>
      </c>
      <c r="E32" s="218" t="str">
        <f>CONCATENATE(AD38,"-",AB38)</f>
        <v>0-2</v>
      </c>
      <c r="F32" s="218"/>
      <c r="G32" s="218"/>
      <c r="H32" s="218"/>
      <c r="I32" s="218"/>
      <c r="J32" s="218" t="str">
        <f>CONCATENATE(AD36,"-",AB36)</f>
        <v>0-2</v>
      </c>
      <c r="K32" s="218"/>
      <c r="L32" s="218"/>
      <c r="M32" s="218"/>
      <c r="N32" s="218"/>
      <c r="O32" s="218" t="str">
        <f>CONCATENATE(AD42,"-",AB42)</f>
        <v>1-2</v>
      </c>
      <c r="P32" s="218"/>
      <c r="Q32" s="218"/>
      <c r="R32" s="218"/>
      <c r="S32" s="218"/>
      <c r="T32" s="219"/>
      <c r="U32" s="219"/>
      <c r="V32" s="219"/>
      <c r="W32" s="219"/>
      <c r="X32" s="219"/>
      <c r="Y32" s="217" t="str">
        <f>CONCATENATE(AH36+AH38+AH42,"-",AF36+AF38+AF42)</f>
        <v>0-3</v>
      </c>
      <c r="Z32" s="217"/>
      <c r="AA32" s="217"/>
      <c r="AB32" s="217"/>
      <c r="AC32" s="217"/>
      <c r="AD32" s="217" t="str">
        <f>CONCATENATE(AD36+AD38+AD42,"-",AB36+AB38+AB42)</f>
        <v>1-6</v>
      </c>
      <c r="AE32" s="217"/>
      <c r="AF32" s="217"/>
      <c r="AG32" s="217"/>
      <c r="AH32" s="217"/>
      <c r="AI32" s="98">
        <v>4</v>
      </c>
      <c r="AJ32" s="88"/>
      <c r="AK32"/>
      <c r="AL32"/>
      <c r="AM32"/>
      <c r="AN32"/>
    </row>
    <row r="33" spans="1:40" ht="14.25" customHeight="1" x14ac:dyDescent="0.25">
      <c r="A33" s="88"/>
      <c r="B33" s="99"/>
      <c r="C33" s="99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8"/>
      <c r="AL33" s="18"/>
      <c r="AM33"/>
      <c r="AN33"/>
    </row>
    <row r="34" spans="1:40" ht="14.25" customHeight="1" x14ac:dyDescent="0.3">
      <c r="A34" s="88"/>
      <c r="B34" s="101" t="s">
        <v>1</v>
      </c>
      <c r="C34" s="88"/>
      <c r="D34" s="88"/>
      <c r="E34" s="88"/>
      <c r="F34" s="88"/>
      <c r="G34" s="92"/>
      <c r="H34" s="102">
        <v>1</v>
      </c>
      <c r="I34" s="93"/>
      <c r="J34" s="103"/>
      <c r="K34" s="104"/>
      <c r="L34" s="105">
        <v>2</v>
      </c>
      <c r="M34" s="106"/>
      <c r="N34" s="103"/>
      <c r="O34" s="104"/>
      <c r="P34" s="105">
        <v>3</v>
      </c>
      <c r="Q34" s="107"/>
      <c r="R34" s="88"/>
      <c r="S34" s="108"/>
      <c r="T34" s="105">
        <v>4</v>
      </c>
      <c r="U34" s="107"/>
      <c r="V34" s="88"/>
      <c r="W34" s="108"/>
      <c r="X34" s="105">
        <v>5</v>
      </c>
      <c r="Y34" s="107"/>
      <c r="Z34" s="99"/>
      <c r="AA34" s="99"/>
      <c r="AB34" s="108"/>
      <c r="AC34" s="105" t="s">
        <v>17</v>
      </c>
      <c r="AD34" s="107"/>
      <c r="AE34" s="103"/>
      <c r="AF34" s="104"/>
      <c r="AG34" s="105" t="s">
        <v>18</v>
      </c>
      <c r="AH34" s="106"/>
      <c r="AI34" s="109" t="s">
        <v>19</v>
      </c>
      <c r="AJ34" s="88"/>
      <c r="AK34" s="27"/>
      <c r="AM34"/>
      <c r="AN34"/>
    </row>
    <row r="35" spans="1:40" ht="14.25" customHeight="1" x14ac:dyDescent="0.3">
      <c r="A35" s="110" t="s">
        <v>4</v>
      </c>
      <c r="B35" s="88" t="str">
        <f>CONCATENATE(D29,"  -  ",D31)</f>
        <v xml:space="preserve">Ingman Mats, KoKu  -  Lilijie Li , </v>
      </c>
      <c r="C35" s="88"/>
      <c r="D35" s="88"/>
      <c r="E35" s="88"/>
      <c r="F35" s="88"/>
      <c r="G35" s="111">
        <v>11</v>
      </c>
      <c r="H35" s="112"/>
      <c r="I35" s="113">
        <v>5</v>
      </c>
      <c r="J35" s="114"/>
      <c r="K35" s="111">
        <v>11</v>
      </c>
      <c r="L35" s="112"/>
      <c r="M35" s="113">
        <v>6</v>
      </c>
      <c r="N35" s="114"/>
      <c r="O35" s="111"/>
      <c r="P35" s="112" t="s">
        <v>20</v>
      </c>
      <c r="Q35" s="113"/>
      <c r="R35" s="115"/>
      <c r="S35" s="111"/>
      <c r="T35" s="112" t="s">
        <v>20</v>
      </c>
      <c r="U35" s="113"/>
      <c r="V35" s="115"/>
      <c r="W35" s="111"/>
      <c r="X35" s="112" t="s">
        <v>20</v>
      </c>
      <c r="Y35" s="113"/>
      <c r="Z35" s="114"/>
      <c r="AA35" s="114"/>
      <c r="AB35" s="116">
        <f>IF($G35-$I35&gt;0,1,0)+IF($K35-$M35&gt;0,1,0)+IF($O35-$Q35&gt;0,1,0)+IF($S35-$U35&gt;0,1,0)+IF($W35-$Y35&gt;0,1,0)</f>
        <v>2</v>
      </c>
      <c r="AC35" s="117" t="s">
        <v>20</v>
      </c>
      <c r="AD35" s="118">
        <f>IF($G35-$I35&lt;0,1,0)+IF($K35-$M35&lt;0,1,0)+IF($O35-$Q35&lt;0,1,0)+IF($S35-$U35&lt;0,1,0)+IF($W35-$Y35&lt;0,1,0)</f>
        <v>0</v>
      </c>
      <c r="AE35" s="115"/>
      <c r="AF35" s="119">
        <f>IF($AB35-$AD35&gt;0,1,0)</f>
        <v>1</v>
      </c>
      <c r="AG35" s="117" t="s">
        <v>20</v>
      </c>
      <c r="AH35" s="118">
        <f>IF($AB35-$AD35&lt;0,1,0)</f>
        <v>0</v>
      </c>
      <c r="AI35" s="120">
        <v>2</v>
      </c>
      <c r="AJ35" s="115"/>
      <c r="AK35" s="33"/>
      <c r="AM35" s="5"/>
      <c r="AN35" s="39"/>
    </row>
    <row r="36" spans="1:40" ht="14.25" customHeight="1" x14ac:dyDescent="0.3">
      <c r="A36" s="110" t="s">
        <v>5</v>
      </c>
      <c r="B36" s="88" t="str">
        <f>CONCATENATE(D30,"  -  ",D32)</f>
        <v>Jokiranta Risto, SeSi  -  Julmala Juha, SeSi</v>
      </c>
      <c r="C36" s="88"/>
      <c r="D36" s="88"/>
      <c r="E36" s="88"/>
      <c r="F36" s="88"/>
      <c r="G36" s="121">
        <v>11</v>
      </c>
      <c r="H36" s="122"/>
      <c r="I36" s="123">
        <v>8</v>
      </c>
      <c r="J36" s="114"/>
      <c r="K36" s="111">
        <v>11</v>
      </c>
      <c r="L36" s="112"/>
      <c r="M36" s="113">
        <v>1</v>
      </c>
      <c r="N36" s="114"/>
      <c r="O36" s="111"/>
      <c r="P36" s="112" t="s">
        <v>20</v>
      </c>
      <c r="Q36" s="113"/>
      <c r="R36" s="115"/>
      <c r="S36" s="111"/>
      <c r="T36" s="112" t="s">
        <v>20</v>
      </c>
      <c r="U36" s="113"/>
      <c r="V36" s="115"/>
      <c r="W36" s="111"/>
      <c r="X36" s="112" t="s">
        <v>20</v>
      </c>
      <c r="Y36" s="113"/>
      <c r="Z36" s="114"/>
      <c r="AA36" s="114"/>
      <c r="AB36" s="116">
        <f>IF($G36-$I36&gt;0,1,0)+IF($K36-$M36&gt;0,1,0)+IF($O36-$Q36&gt;0,1,0)+IF($S36-$U36&gt;0,1,0)+IF($W36-$Y36&gt;0,1,0)</f>
        <v>2</v>
      </c>
      <c r="AC36" s="117" t="s">
        <v>20</v>
      </c>
      <c r="AD36" s="118">
        <f>IF($G36-$I36&lt;0,1,0)+IF($K36-$M36&lt;0,1,0)+IF($O36-$Q36&lt;0,1,0)+IF($S36-$U36&lt;0,1,0)+IF($W36-$Y36&lt;0,1,0)</f>
        <v>0</v>
      </c>
      <c r="AE36" s="115"/>
      <c r="AF36" s="119">
        <f>IF($AB36-$AD36&gt;0,1,0)</f>
        <v>1</v>
      </c>
      <c r="AG36" s="117" t="s">
        <v>20</v>
      </c>
      <c r="AH36" s="118">
        <f>IF($AB36-$AD36&lt;0,1,0)</f>
        <v>0</v>
      </c>
      <c r="AI36" s="120">
        <v>3</v>
      </c>
      <c r="AJ36" s="115"/>
      <c r="AK36" s="33"/>
      <c r="AM36" s="5"/>
      <c r="AN36" s="39"/>
    </row>
    <row r="37" spans="1:40" ht="14.25" customHeight="1" x14ac:dyDescent="0.3">
      <c r="A37" s="110"/>
      <c r="B37" s="88"/>
      <c r="C37" s="88"/>
      <c r="D37" s="88"/>
      <c r="E37" s="88"/>
      <c r="F37" s="88"/>
      <c r="G37" s="124"/>
      <c r="H37" s="125"/>
      <c r="I37" s="126"/>
      <c r="J37" s="114"/>
      <c r="K37" s="124"/>
      <c r="L37" s="125"/>
      <c r="M37" s="126"/>
      <c r="N37" s="114"/>
      <c r="O37" s="124"/>
      <c r="P37" s="125"/>
      <c r="Q37" s="126"/>
      <c r="R37" s="115"/>
      <c r="S37" s="124"/>
      <c r="T37" s="125"/>
      <c r="U37" s="126"/>
      <c r="V37" s="115"/>
      <c r="W37" s="124"/>
      <c r="X37" s="125"/>
      <c r="Y37" s="126"/>
      <c r="Z37" s="114"/>
      <c r="AA37" s="114"/>
      <c r="AB37" s="116"/>
      <c r="AC37" s="117"/>
      <c r="AD37" s="118"/>
      <c r="AE37" s="115"/>
      <c r="AF37" s="119"/>
      <c r="AG37" s="127"/>
      <c r="AH37" s="118"/>
      <c r="AI37" s="120"/>
      <c r="AJ37" s="115"/>
      <c r="AK37" s="33"/>
      <c r="AM37"/>
      <c r="AN37" s="39"/>
    </row>
    <row r="38" spans="1:40" ht="14.25" customHeight="1" x14ac:dyDescent="0.3">
      <c r="A38" s="110" t="s">
        <v>7</v>
      </c>
      <c r="B38" s="88" t="str">
        <f>CONCATENATE(D29,"  -  ",D32)</f>
        <v>Ingman Mats, KoKu  -  Julmala Juha, SeSi</v>
      </c>
      <c r="C38" s="88"/>
      <c r="D38" s="88"/>
      <c r="E38" s="88"/>
      <c r="F38" s="88"/>
      <c r="G38" s="111">
        <v>11</v>
      </c>
      <c r="H38" s="112"/>
      <c r="I38" s="113">
        <v>5</v>
      </c>
      <c r="J38" s="114"/>
      <c r="K38" s="111">
        <v>11</v>
      </c>
      <c r="L38" s="112"/>
      <c r="M38" s="113">
        <v>2</v>
      </c>
      <c r="N38" s="114"/>
      <c r="O38" s="111"/>
      <c r="P38" s="112" t="s">
        <v>20</v>
      </c>
      <c r="Q38" s="113"/>
      <c r="R38" s="115"/>
      <c r="S38" s="111"/>
      <c r="T38" s="112" t="s">
        <v>20</v>
      </c>
      <c r="U38" s="113"/>
      <c r="V38" s="115"/>
      <c r="W38" s="111"/>
      <c r="X38" s="112" t="s">
        <v>20</v>
      </c>
      <c r="Y38" s="113"/>
      <c r="Z38" s="114"/>
      <c r="AA38" s="114"/>
      <c r="AB38" s="116">
        <f>IF($G38-$I38&gt;0,1,0)+IF($K38-$M38&gt;0,1,0)+IF($O38-$Q38&gt;0,1,0)+IF($S38-$U38&gt;0,1,0)+IF($W38-$Y38&gt;0,1,0)</f>
        <v>2</v>
      </c>
      <c r="AC38" s="117" t="s">
        <v>20</v>
      </c>
      <c r="AD38" s="118">
        <f>IF($G38-$I38&lt;0,1,0)+IF($K38-$M38&lt;0,1,0)+IF($O38-$Q38&lt;0,1,0)+IF($S38-$U38&lt;0,1,0)+IF($W38-$Y38&lt;0,1,0)</f>
        <v>0</v>
      </c>
      <c r="AE38" s="115"/>
      <c r="AF38" s="119">
        <f>IF($AB38-$AD38&gt;0,1,0)</f>
        <v>1</v>
      </c>
      <c r="AG38" s="117" t="s">
        <v>20</v>
      </c>
      <c r="AH38" s="118">
        <f>IF($AB38-$AD38&lt;0,1,0)</f>
        <v>0</v>
      </c>
      <c r="AI38" s="120">
        <v>2</v>
      </c>
      <c r="AJ38" s="115"/>
      <c r="AK38" s="33"/>
      <c r="AM38" s="5"/>
      <c r="AN38" s="39"/>
    </row>
    <row r="39" spans="1:40" ht="14.25" customHeight="1" x14ac:dyDescent="0.3">
      <c r="A39" s="110" t="s">
        <v>8</v>
      </c>
      <c r="B39" s="88" t="str">
        <f>CONCATENATE(D30,"  -  ",D31)</f>
        <v xml:space="preserve">Jokiranta Risto, SeSi  -  Lilijie Li , </v>
      </c>
      <c r="C39" s="88"/>
      <c r="D39" s="88"/>
      <c r="E39" s="88"/>
      <c r="F39" s="88"/>
      <c r="G39" s="111">
        <v>11</v>
      </c>
      <c r="H39" s="112"/>
      <c r="I39" s="113">
        <v>4</v>
      </c>
      <c r="J39" s="114"/>
      <c r="K39" s="111">
        <v>6</v>
      </c>
      <c r="L39" s="112"/>
      <c r="M39" s="113">
        <v>11</v>
      </c>
      <c r="N39" s="114"/>
      <c r="O39" s="111">
        <v>11</v>
      </c>
      <c r="P39" s="112" t="s">
        <v>20</v>
      </c>
      <c r="Q39" s="113">
        <v>8</v>
      </c>
      <c r="R39" s="115"/>
      <c r="S39" s="111"/>
      <c r="T39" s="112" t="s">
        <v>20</v>
      </c>
      <c r="U39" s="113"/>
      <c r="V39" s="115"/>
      <c r="W39" s="111"/>
      <c r="X39" s="112" t="s">
        <v>20</v>
      </c>
      <c r="Y39" s="113"/>
      <c r="Z39" s="114"/>
      <c r="AA39" s="114"/>
      <c r="AB39" s="116">
        <f>IF($G39-$I39&gt;0,1,0)+IF($K39-$M39&gt;0,1,0)+IF($O39-$Q39&gt;0,1,0)+IF($S39-$U39&gt;0,1,0)+IF($W39-$Y39&gt;0,1,0)</f>
        <v>2</v>
      </c>
      <c r="AC39" s="117" t="s">
        <v>20</v>
      </c>
      <c r="AD39" s="118">
        <f>IF($G39-$I39&lt;0,1,0)+IF($K39-$M39&lt;0,1,0)+IF($O39-$Q39&lt;0,1,0)+IF($S39-$U39&lt;0,1,0)+IF($W39-$Y39&lt;0,1,0)</f>
        <v>1</v>
      </c>
      <c r="AE39" s="115"/>
      <c r="AF39" s="119">
        <f>IF($AB39-$AD39&gt;0,1,0)</f>
        <v>1</v>
      </c>
      <c r="AG39" s="117" t="s">
        <v>20</v>
      </c>
      <c r="AH39" s="118">
        <f>IF($AB39-$AD39&lt;0,1,0)</f>
        <v>0</v>
      </c>
      <c r="AI39" s="120">
        <v>1</v>
      </c>
      <c r="AJ39" s="115"/>
      <c r="AK39" s="33"/>
      <c r="AM39" s="5"/>
      <c r="AN39" s="39"/>
    </row>
    <row r="40" spans="1:40" ht="14.25" customHeight="1" x14ac:dyDescent="0.3">
      <c r="A40" s="110"/>
      <c r="B40" s="88"/>
      <c r="C40" s="88"/>
      <c r="D40" s="88"/>
      <c r="E40" s="88"/>
      <c r="F40" s="88"/>
      <c r="G40" s="124"/>
      <c r="H40" s="125"/>
      <c r="I40" s="126"/>
      <c r="J40" s="114"/>
      <c r="K40" s="124"/>
      <c r="L40" s="125"/>
      <c r="M40" s="126"/>
      <c r="N40" s="114"/>
      <c r="O40" s="124"/>
      <c r="P40" s="125"/>
      <c r="Q40" s="126"/>
      <c r="R40" s="115"/>
      <c r="S40" s="124"/>
      <c r="T40" s="125"/>
      <c r="U40" s="126"/>
      <c r="V40" s="115"/>
      <c r="W40" s="124"/>
      <c r="X40" s="125"/>
      <c r="Y40" s="126"/>
      <c r="Z40" s="114"/>
      <c r="AA40" s="114"/>
      <c r="AB40" s="116"/>
      <c r="AC40" s="117"/>
      <c r="AD40" s="118"/>
      <c r="AE40" s="115"/>
      <c r="AF40" s="119"/>
      <c r="AG40" s="127"/>
      <c r="AH40" s="118"/>
      <c r="AI40" s="120"/>
      <c r="AJ40" s="115"/>
      <c r="AK40" s="33"/>
      <c r="AM40"/>
      <c r="AN40" s="39"/>
    </row>
    <row r="41" spans="1:40" ht="14.25" customHeight="1" x14ac:dyDescent="0.3">
      <c r="A41" s="110" t="s">
        <v>10</v>
      </c>
      <c r="B41" s="88" t="str">
        <f>CONCATENATE(D29,"  -  ",D30)</f>
        <v>Ingman Mats, KoKu  -  Jokiranta Risto, SeSi</v>
      </c>
      <c r="C41" s="88"/>
      <c r="D41" s="88"/>
      <c r="E41" s="88"/>
      <c r="F41" s="88"/>
      <c r="G41" s="111">
        <v>6</v>
      </c>
      <c r="H41" s="112"/>
      <c r="I41" s="113">
        <v>11</v>
      </c>
      <c r="J41" s="114"/>
      <c r="K41" s="111">
        <v>11</v>
      </c>
      <c r="L41" s="112"/>
      <c r="M41" s="113">
        <v>6</v>
      </c>
      <c r="N41" s="114"/>
      <c r="O41" s="111">
        <v>11</v>
      </c>
      <c r="P41" s="112" t="s">
        <v>20</v>
      </c>
      <c r="Q41" s="113">
        <v>7</v>
      </c>
      <c r="R41" s="115"/>
      <c r="S41" s="111"/>
      <c r="T41" s="112" t="s">
        <v>20</v>
      </c>
      <c r="U41" s="113"/>
      <c r="V41" s="115"/>
      <c r="W41" s="111"/>
      <c r="X41" s="112" t="s">
        <v>20</v>
      </c>
      <c r="Y41" s="113"/>
      <c r="Z41" s="114"/>
      <c r="AA41" s="114"/>
      <c r="AB41" s="116">
        <f>IF($G41-$I41&gt;0,1,0)+IF($K41-$M41&gt;0,1,0)+IF($O41-$Q41&gt;0,1,0)+IF($S41-$U41&gt;0,1,0)+IF($W41-$Y41&gt;0,1,0)</f>
        <v>2</v>
      </c>
      <c r="AC41" s="117" t="s">
        <v>20</v>
      </c>
      <c r="AD41" s="118">
        <f>IF($G41-$I41&lt;0,1,0)+IF($K41-$M41&lt;0,1,0)+IF($O41-$Q41&lt;0,1,0)+IF($S41-$U41&lt;0,1,0)+IF($W41-$Y41&lt;0,1,0)</f>
        <v>1</v>
      </c>
      <c r="AE41" s="115"/>
      <c r="AF41" s="119">
        <f>IF($AB41-$AD41&gt;0,1,0)</f>
        <v>1</v>
      </c>
      <c r="AG41" s="117" t="s">
        <v>20</v>
      </c>
      <c r="AH41" s="118">
        <f>IF($AB41-$AD41&lt;0,1,0)</f>
        <v>0</v>
      </c>
      <c r="AI41" s="120">
        <v>4</v>
      </c>
      <c r="AJ41" s="115"/>
      <c r="AK41" s="33"/>
      <c r="AM41" s="5"/>
      <c r="AN41" s="39"/>
    </row>
    <row r="42" spans="1:40" ht="14.25" customHeight="1" x14ac:dyDescent="0.3">
      <c r="A42" s="110" t="s">
        <v>11</v>
      </c>
      <c r="B42" s="88" t="str">
        <f>CONCATENATE(D31,"  -  ",D32)</f>
        <v>Lilijie Li ,   -  Julmala Juha, SeSi</v>
      </c>
      <c r="C42" s="88"/>
      <c r="D42" s="88"/>
      <c r="E42" s="88"/>
      <c r="F42" s="88"/>
      <c r="G42" s="111">
        <v>8</v>
      </c>
      <c r="H42" s="112"/>
      <c r="I42" s="113">
        <v>11</v>
      </c>
      <c r="J42" s="114"/>
      <c r="K42" s="111">
        <v>15</v>
      </c>
      <c r="L42" s="112"/>
      <c r="M42" s="113">
        <v>13</v>
      </c>
      <c r="N42" s="114"/>
      <c r="O42" s="111">
        <v>11</v>
      </c>
      <c r="P42" s="112" t="s">
        <v>20</v>
      </c>
      <c r="Q42" s="113">
        <v>1</v>
      </c>
      <c r="R42" s="115"/>
      <c r="S42" s="111"/>
      <c r="T42" s="112" t="s">
        <v>20</v>
      </c>
      <c r="U42" s="113"/>
      <c r="V42" s="115"/>
      <c r="W42" s="111"/>
      <c r="X42" s="112" t="s">
        <v>20</v>
      </c>
      <c r="Y42" s="113"/>
      <c r="Z42" s="114"/>
      <c r="AA42" s="114"/>
      <c r="AB42" s="128">
        <f>IF($G42-$I42&gt;0,1,0)+IF($K42-$M42&gt;0,1,0)+IF($O42-$Q42&gt;0,1,0)+IF($S42-$U42&gt;0,1,0)+IF($W42-$Y42&gt;0,1,0)</f>
        <v>2</v>
      </c>
      <c r="AC42" s="129" t="s">
        <v>20</v>
      </c>
      <c r="AD42" s="130">
        <f>IF($G42-$I42&lt;0,1,0)+IF($K42-$M42&lt;0,1,0)+IF($O42-$Q42&lt;0,1,0)+IF($S42-$U42&lt;0,1,0)+IF($W42-$Y42&lt;0,1,0)</f>
        <v>1</v>
      </c>
      <c r="AE42" s="115"/>
      <c r="AF42" s="131">
        <f>IF($AB42-$AD42&gt;0,1,0)</f>
        <v>1</v>
      </c>
      <c r="AG42" s="129" t="s">
        <v>20</v>
      </c>
      <c r="AH42" s="130">
        <f>IF($AB42-$AD42&lt;0,1,0)</f>
        <v>0</v>
      </c>
      <c r="AI42" s="120">
        <v>2</v>
      </c>
      <c r="AJ42" s="115"/>
      <c r="AK42" s="33"/>
      <c r="AM42" s="5"/>
      <c r="AN42" s="39"/>
    </row>
  </sheetData>
  <mergeCells count="60">
    <mergeCell ref="AD9:AH9"/>
    <mergeCell ref="E10:I10"/>
    <mergeCell ref="J10:N10"/>
    <mergeCell ref="O10:S10"/>
    <mergeCell ref="T10:X10"/>
    <mergeCell ref="Y10:AC10"/>
    <mergeCell ref="AD10:AH10"/>
    <mergeCell ref="E9:I9"/>
    <mergeCell ref="J9:N9"/>
    <mergeCell ref="O9:S9"/>
    <mergeCell ref="T9:X9"/>
    <mergeCell ref="Y9:AC9"/>
    <mergeCell ref="AD11:AH11"/>
    <mergeCell ref="E12:I12"/>
    <mergeCell ref="J12:N12"/>
    <mergeCell ref="O12:S12"/>
    <mergeCell ref="T12:X12"/>
    <mergeCell ref="Y12:AC12"/>
    <mergeCell ref="AD12:AH12"/>
    <mergeCell ref="E11:I11"/>
    <mergeCell ref="J11:N11"/>
    <mergeCell ref="O11:S11"/>
    <mergeCell ref="T11:X11"/>
    <mergeCell ref="Y11:AC11"/>
    <mergeCell ref="AD13:AH13"/>
    <mergeCell ref="E28:I28"/>
    <mergeCell ref="J28:N28"/>
    <mergeCell ref="O28:S28"/>
    <mergeCell ref="T28:X28"/>
    <mergeCell ref="Y28:AC28"/>
    <mergeCell ref="AD28:AH28"/>
    <mergeCell ref="E13:I13"/>
    <mergeCell ref="J13:N13"/>
    <mergeCell ref="O13:S13"/>
    <mergeCell ref="T13:X13"/>
    <mergeCell ref="Y13:AC13"/>
    <mergeCell ref="AD29:AH29"/>
    <mergeCell ref="E30:I30"/>
    <mergeCell ref="J30:N30"/>
    <mergeCell ref="O30:S30"/>
    <mergeCell ref="T30:X30"/>
    <mergeCell ref="Y30:AC30"/>
    <mergeCell ref="AD30:AH30"/>
    <mergeCell ref="E29:I29"/>
    <mergeCell ref="J29:N29"/>
    <mergeCell ref="O29:S29"/>
    <mergeCell ref="T29:X29"/>
    <mergeCell ref="Y29:AC29"/>
    <mergeCell ref="AD31:AH31"/>
    <mergeCell ref="E32:I32"/>
    <mergeCell ref="J32:N32"/>
    <mergeCell ref="O32:S32"/>
    <mergeCell ref="T32:X32"/>
    <mergeCell ref="Y32:AC32"/>
    <mergeCell ref="AD32:AH32"/>
    <mergeCell ref="E31:I31"/>
    <mergeCell ref="J31:N31"/>
    <mergeCell ref="O31:S31"/>
    <mergeCell ref="T31:X31"/>
    <mergeCell ref="Y31:AC31"/>
  </mergeCells>
  <pageMargins left="0" right="0" top="0" bottom="0" header="0.51181102362204722" footer="0.51181102362204722"/>
  <pageSetup paperSize="9" scale="97" firstPageNumber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1"/>
  <sheetViews>
    <sheetView zoomScale="75" zoomScaleNormal="75" workbookViewId="0">
      <selection activeCell="AO36" sqref="AO36"/>
    </sheetView>
  </sheetViews>
  <sheetFormatPr defaultRowHeight="13.2" x14ac:dyDescent="0.25"/>
  <cols>
    <col min="1" max="1" width="5" style="1"/>
    <col min="2" max="2" width="3.33203125" style="1"/>
    <col min="3" max="3" width="5.6640625" style="1"/>
    <col min="4" max="4" width="32.44140625" style="1"/>
    <col min="5" max="24" width="2.88671875" style="1"/>
    <col min="25" max="29" width="2.6640625" style="1"/>
    <col min="30" max="34" width="2.88671875" style="1"/>
    <col min="35" max="35" width="14.21875" style="1"/>
    <col min="36" max="36" width="4.109375" style="1" customWidth="1"/>
    <col min="37" max="39" width="14.21875" style="1"/>
    <col min="40" max="257" width="9" style="1"/>
  </cols>
  <sheetData>
    <row r="1" spans="1:40" ht="20.25" customHeight="1" x14ac:dyDescent="0.4">
      <c r="A1"/>
      <c r="B1" s="2" t="s">
        <v>250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 s="3" t="s">
        <v>1</v>
      </c>
      <c r="Z1"/>
      <c r="AA1"/>
      <c r="AB1"/>
      <c r="AC1"/>
      <c r="AD1"/>
      <c r="AE1" s="3"/>
      <c r="AF1" s="3"/>
      <c r="AG1" s="3"/>
      <c r="AH1" s="3"/>
      <c r="AI1"/>
      <c r="AJ1"/>
      <c r="AK1"/>
      <c r="AL1"/>
      <c r="AM1"/>
      <c r="AN1"/>
    </row>
    <row r="2" spans="1:40" ht="18" customHeight="1" x14ac:dyDescent="0.3">
      <c r="A2"/>
      <c r="B2" s="4" t="s">
        <v>210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 s="1" t="s">
        <v>3</v>
      </c>
      <c r="Z2"/>
      <c r="AA2"/>
      <c r="AB2"/>
      <c r="AC2"/>
      <c r="AD2"/>
      <c r="AE2"/>
      <c r="AF2" s="5" t="s">
        <v>4</v>
      </c>
      <c r="AG2"/>
      <c r="AH2"/>
      <c r="AI2" s="5" t="s">
        <v>5</v>
      </c>
      <c r="AJ2"/>
      <c r="AK2" s="5"/>
      <c r="AL2"/>
      <c r="AM2"/>
      <c r="AN2"/>
    </row>
    <row r="3" spans="1:40" ht="12" customHeight="1" x14ac:dyDescent="0.25">
      <c r="A3"/>
      <c r="B3" s="6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 s="1" t="s">
        <v>6</v>
      </c>
      <c r="Z3"/>
      <c r="AA3"/>
      <c r="AB3"/>
      <c r="AC3"/>
      <c r="AD3"/>
      <c r="AE3"/>
      <c r="AF3" s="5" t="s">
        <v>7</v>
      </c>
      <c r="AG3"/>
      <c r="AH3"/>
      <c r="AI3" s="5" t="s">
        <v>8</v>
      </c>
      <c r="AJ3"/>
      <c r="AK3" s="5"/>
      <c r="AL3"/>
      <c r="AM3"/>
      <c r="AN3"/>
    </row>
    <row r="4" spans="1:40" ht="15" customHeight="1" x14ac:dyDescent="0.3">
      <c r="A4"/>
      <c r="B4" s="4" t="s">
        <v>241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 s="1" t="s">
        <v>9</v>
      </c>
      <c r="Z4"/>
      <c r="AA4"/>
      <c r="AB4"/>
      <c r="AC4"/>
      <c r="AD4"/>
      <c r="AE4"/>
      <c r="AF4" s="5" t="s">
        <v>10</v>
      </c>
      <c r="AG4"/>
      <c r="AH4"/>
      <c r="AI4" s="5" t="s">
        <v>11</v>
      </c>
      <c r="AJ4"/>
      <c r="AK4" s="5"/>
      <c r="AL4"/>
      <c r="AM4"/>
      <c r="AN4"/>
    </row>
    <row r="5" spans="1:40" ht="9.9" customHeight="1" x14ac:dyDescent="0.3">
      <c r="A5"/>
      <c r="B5" s="4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 s="5"/>
      <c r="AJ5" s="5"/>
      <c r="AK5" s="5"/>
      <c r="AL5"/>
      <c r="AM5"/>
      <c r="AN5"/>
    </row>
    <row r="6" spans="1:40" ht="15" hidden="1" customHeight="1" x14ac:dyDescent="0.25">
      <c r="A6"/>
      <c r="B6" s="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4.25" customHeight="1" x14ac:dyDescent="0.25">
      <c r="A7"/>
      <c r="B7" s="7" t="s">
        <v>262</v>
      </c>
      <c r="C7" s="8"/>
      <c r="D7" s="8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4.25" customHeight="1" x14ac:dyDescent="0.25">
      <c r="A8"/>
      <c r="B8" s="9"/>
      <c r="C8" s="10"/>
      <c r="D8" s="11"/>
      <c r="E8" s="214">
        <v>1</v>
      </c>
      <c r="F8" s="214"/>
      <c r="G8" s="214"/>
      <c r="H8" s="214"/>
      <c r="I8" s="214"/>
      <c r="J8" s="214">
        <v>2</v>
      </c>
      <c r="K8" s="214"/>
      <c r="L8" s="214"/>
      <c r="M8" s="214"/>
      <c r="N8" s="214"/>
      <c r="O8" s="214">
        <v>3</v>
      </c>
      <c r="P8" s="214"/>
      <c r="Q8" s="214"/>
      <c r="R8" s="214"/>
      <c r="S8" s="214"/>
      <c r="T8" s="214">
        <v>4</v>
      </c>
      <c r="U8" s="214"/>
      <c r="V8" s="214"/>
      <c r="W8" s="214"/>
      <c r="X8" s="214"/>
      <c r="Y8" s="214" t="s">
        <v>14</v>
      </c>
      <c r="Z8" s="214"/>
      <c r="AA8" s="214"/>
      <c r="AB8" s="214"/>
      <c r="AC8" s="214"/>
      <c r="AD8" s="214" t="s">
        <v>15</v>
      </c>
      <c r="AE8" s="214"/>
      <c r="AF8" s="214"/>
      <c r="AG8" s="214"/>
      <c r="AH8" s="214"/>
      <c r="AI8" s="12" t="s">
        <v>16</v>
      </c>
      <c r="AJ8"/>
      <c r="AK8"/>
      <c r="AL8"/>
      <c r="AM8"/>
      <c r="AN8"/>
    </row>
    <row r="9" spans="1:40" ht="14.25" customHeight="1" x14ac:dyDescent="0.25">
      <c r="A9" s="13">
        <v>77</v>
      </c>
      <c r="B9" s="14">
        <v>1</v>
      </c>
      <c r="C9" s="15"/>
      <c r="D9" s="11" t="str">
        <f>IF(A9=0,"",INDEX(Nimet!$A$2:$D$251,A9,4))</f>
        <v>Heljala Mika, Por-83</v>
      </c>
      <c r="E9" s="216"/>
      <c r="F9" s="216"/>
      <c r="G9" s="216"/>
      <c r="H9" s="216"/>
      <c r="I9" s="216"/>
      <c r="J9" s="215" t="str">
        <f>CONCATENATE(AB21,"-",AD21)</f>
        <v>2-0</v>
      </c>
      <c r="K9" s="215"/>
      <c r="L9" s="215"/>
      <c r="M9" s="215"/>
      <c r="N9" s="215"/>
      <c r="O9" s="215" t="str">
        <f>CONCATENATE(AB15,"-",AD15)</f>
        <v>2-0</v>
      </c>
      <c r="P9" s="215"/>
      <c r="Q9" s="215"/>
      <c r="R9" s="215"/>
      <c r="S9" s="215"/>
      <c r="T9" s="215" t="str">
        <f>CONCATENATE(AB18,"-",AD18)</f>
        <v>2-0</v>
      </c>
      <c r="U9" s="215"/>
      <c r="V9" s="215"/>
      <c r="W9" s="215"/>
      <c r="X9" s="215"/>
      <c r="Y9" s="214" t="str">
        <f>CONCATENATE(AF15+AF18+AF21,"-",AH15+AH18+AH21)</f>
        <v>3-0</v>
      </c>
      <c r="Z9" s="214"/>
      <c r="AA9" s="214"/>
      <c r="AB9" s="214"/>
      <c r="AC9" s="214"/>
      <c r="AD9" s="214" t="str">
        <f>CONCATENATE(AB15+AB18+AB21,"-",AD15+AD18+AD21)</f>
        <v>6-0</v>
      </c>
      <c r="AE9" s="214"/>
      <c r="AF9" s="214"/>
      <c r="AG9" s="214"/>
      <c r="AH9" s="214"/>
      <c r="AI9" s="16">
        <v>1</v>
      </c>
      <c r="AJ9"/>
      <c r="AK9"/>
      <c r="AL9"/>
      <c r="AM9"/>
      <c r="AN9"/>
    </row>
    <row r="10" spans="1:40" ht="14.25" customHeight="1" x14ac:dyDescent="0.25">
      <c r="A10" s="13">
        <v>34</v>
      </c>
      <c r="B10" s="14">
        <v>2</v>
      </c>
      <c r="C10" s="15"/>
      <c r="D10" s="11" t="str">
        <f>IF(A10=0,"",INDEX(Nimet!$A$2:$D$251,A10,4))</f>
        <v>Mäntyniemi Keijo, KurVi</v>
      </c>
      <c r="E10" s="215" t="str">
        <f>CONCATENATE(AD21,"-",AB21)</f>
        <v>0-2</v>
      </c>
      <c r="F10" s="215"/>
      <c r="G10" s="215"/>
      <c r="H10" s="215"/>
      <c r="I10" s="215"/>
      <c r="J10" s="216"/>
      <c r="K10" s="216"/>
      <c r="L10" s="216"/>
      <c r="M10" s="216"/>
      <c r="N10" s="216"/>
      <c r="O10" s="215" t="str">
        <f>CONCATENATE(AB19,"-",AD19)</f>
        <v>2-0</v>
      </c>
      <c r="P10" s="215"/>
      <c r="Q10" s="215"/>
      <c r="R10" s="215"/>
      <c r="S10" s="215"/>
      <c r="T10" s="215" t="str">
        <f>CONCATENATE(AB16,"-",AD16)</f>
        <v>2-0</v>
      </c>
      <c r="U10" s="215"/>
      <c r="V10" s="215"/>
      <c r="W10" s="215"/>
      <c r="X10" s="215"/>
      <c r="Y10" s="214" t="str">
        <f>CONCATENATE(AF16+AF19+AH21,"-",AH16+AH19+AF21)</f>
        <v>2-1</v>
      </c>
      <c r="Z10" s="214"/>
      <c r="AA10" s="214"/>
      <c r="AB10" s="214"/>
      <c r="AC10" s="214"/>
      <c r="AD10" s="214" t="str">
        <f>CONCATENATE(AB16+AB19+AD21,"-",AD16+AD19+AB21)</f>
        <v>4-2</v>
      </c>
      <c r="AE10" s="214"/>
      <c r="AF10" s="214"/>
      <c r="AG10" s="214"/>
      <c r="AH10" s="214"/>
      <c r="AI10" s="16">
        <v>2</v>
      </c>
      <c r="AJ10"/>
      <c r="AK10"/>
      <c r="AL10"/>
      <c r="AM10"/>
      <c r="AN10"/>
    </row>
    <row r="11" spans="1:40" ht="14.25" customHeight="1" x14ac:dyDescent="0.25">
      <c r="A11" s="13">
        <v>30</v>
      </c>
      <c r="B11" s="14">
        <v>3</v>
      </c>
      <c r="C11" s="15"/>
      <c r="D11" s="11" t="str">
        <f>IF(A11=0,"",INDEX(Nimet!$A$2:$D$251,A11,4))</f>
        <v>Asunmaa Kai, KurVi</v>
      </c>
      <c r="E11" s="215" t="str">
        <f>CONCATENATE(AD15,"-",AB15)</f>
        <v>0-2</v>
      </c>
      <c r="F11" s="215"/>
      <c r="G11" s="215"/>
      <c r="H11" s="215"/>
      <c r="I11" s="215"/>
      <c r="J11" s="215" t="str">
        <f>CONCATENATE(AD19,"-",AB19)</f>
        <v>0-2</v>
      </c>
      <c r="K11" s="215"/>
      <c r="L11" s="215"/>
      <c r="M11" s="215"/>
      <c r="N11" s="215"/>
      <c r="O11" s="216"/>
      <c r="P11" s="216"/>
      <c r="Q11" s="216"/>
      <c r="R11" s="216"/>
      <c r="S11" s="216"/>
      <c r="T11" s="215" t="str">
        <f>CONCATENATE(AB22,"-",AD22)</f>
        <v>2-1</v>
      </c>
      <c r="U11" s="215"/>
      <c r="V11" s="215"/>
      <c r="W11" s="215"/>
      <c r="X11" s="215"/>
      <c r="Y11" s="214" t="str">
        <f>CONCATENATE(AH15+AH19+AF22,"-",AF15+AF19+AH22)</f>
        <v>1-2</v>
      </c>
      <c r="Z11" s="214"/>
      <c r="AA11" s="214"/>
      <c r="AB11" s="214"/>
      <c r="AC11" s="214"/>
      <c r="AD11" s="214" t="str">
        <f>CONCATENATE(AD15+AD19+AB22,"-",AB15+AB19+AD22)</f>
        <v>2-5</v>
      </c>
      <c r="AE11" s="214"/>
      <c r="AF11" s="214"/>
      <c r="AG11" s="214"/>
      <c r="AH11" s="214"/>
      <c r="AI11" s="16">
        <v>3</v>
      </c>
      <c r="AJ11"/>
      <c r="AK11"/>
      <c r="AL11"/>
      <c r="AM11"/>
      <c r="AN11"/>
    </row>
    <row r="12" spans="1:40" ht="14.25" customHeight="1" x14ac:dyDescent="0.25">
      <c r="A12" s="13">
        <v>3</v>
      </c>
      <c r="B12" s="14">
        <v>4</v>
      </c>
      <c r="C12" s="15"/>
      <c r="D12" s="11" t="str">
        <f>IF(A12=0,"",INDEX(Nimet!$A$2:$D$251,A12,4))</f>
        <v>Peltovirta Rami, Gurut</v>
      </c>
      <c r="E12" s="215" t="str">
        <f>CONCATENATE(AD18,"-",AB18)</f>
        <v>0-2</v>
      </c>
      <c r="F12" s="215"/>
      <c r="G12" s="215"/>
      <c r="H12" s="215"/>
      <c r="I12" s="215"/>
      <c r="J12" s="215" t="str">
        <f>CONCATENATE(AD16,"-",AB16)</f>
        <v>0-2</v>
      </c>
      <c r="K12" s="215"/>
      <c r="L12" s="215"/>
      <c r="M12" s="215"/>
      <c r="N12" s="215"/>
      <c r="O12" s="215" t="str">
        <f>CONCATENATE(AD22,"-",AB22)</f>
        <v>1-2</v>
      </c>
      <c r="P12" s="215"/>
      <c r="Q12" s="215"/>
      <c r="R12" s="215"/>
      <c r="S12" s="215"/>
      <c r="T12" s="216"/>
      <c r="U12" s="216"/>
      <c r="V12" s="216"/>
      <c r="W12" s="216"/>
      <c r="X12" s="216"/>
      <c r="Y12" s="214" t="str">
        <f>CONCATENATE(AH16+AH18+AH22,"-",AF16+AF18+AF22)</f>
        <v>0-3</v>
      </c>
      <c r="Z12" s="214"/>
      <c r="AA12" s="214"/>
      <c r="AB12" s="214"/>
      <c r="AC12" s="214"/>
      <c r="AD12" s="214" t="str">
        <f>CONCATENATE(AD16+AD18+AD22,"-",AB16+AB18+AB22)</f>
        <v>1-6</v>
      </c>
      <c r="AE12" s="214"/>
      <c r="AF12" s="214"/>
      <c r="AG12" s="214"/>
      <c r="AH12" s="214"/>
      <c r="AI12" s="16">
        <v>4</v>
      </c>
      <c r="AJ12"/>
      <c r="AK12"/>
      <c r="AL12"/>
      <c r="AM12"/>
      <c r="AN12"/>
    </row>
    <row r="13" spans="1:40" ht="14.25" customHeight="1" x14ac:dyDescent="0.25">
      <c r="B13" s="17"/>
      <c r="C13" s="17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/>
      <c r="AN13"/>
    </row>
    <row r="14" spans="1:40" ht="14.25" customHeight="1" x14ac:dyDescent="0.25">
      <c r="A14"/>
      <c r="B14" s="3" t="s">
        <v>1</v>
      </c>
      <c r="C14"/>
      <c r="D14"/>
      <c r="E14"/>
      <c r="F14"/>
      <c r="G14" s="10"/>
      <c r="H14" s="19">
        <v>1</v>
      </c>
      <c r="I14" s="11"/>
      <c r="J14" s="20"/>
      <c r="K14" s="21"/>
      <c r="L14" s="22">
        <v>2</v>
      </c>
      <c r="M14" s="23"/>
      <c r="N14" s="20"/>
      <c r="O14" s="21"/>
      <c r="P14" s="22">
        <v>3</v>
      </c>
      <c r="Q14" s="24"/>
      <c r="R14"/>
      <c r="S14" s="25"/>
      <c r="T14" s="22">
        <v>4</v>
      </c>
      <c r="U14" s="24"/>
      <c r="V14"/>
      <c r="W14" s="25"/>
      <c r="X14" s="22">
        <v>5</v>
      </c>
      <c r="Y14" s="24"/>
      <c r="Z14" s="17"/>
      <c r="AA14" s="17"/>
      <c r="AB14" s="25"/>
      <c r="AC14" s="26" t="s">
        <v>17</v>
      </c>
      <c r="AD14" s="24"/>
      <c r="AE14" s="20"/>
      <c r="AF14" s="21"/>
      <c r="AG14" s="26" t="s">
        <v>18</v>
      </c>
      <c r="AH14" s="23"/>
      <c r="AI14" s="27" t="s">
        <v>19</v>
      </c>
      <c r="AJ14"/>
      <c r="AK14" s="27"/>
      <c r="AL14"/>
      <c r="AM14"/>
      <c r="AN14"/>
    </row>
    <row r="15" spans="1:40" ht="14.25" customHeight="1" x14ac:dyDescent="0.25">
      <c r="A15" s="28" t="s">
        <v>4</v>
      </c>
      <c r="B15" s="1" t="str">
        <f>CONCATENATE(D9,"  -  ",D11)</f>
        <v>Heljala Mika, Por-83  -  Asunmaa Kai, KurVi</v>
      </c>
      <c r="C15"/>
      <c r="D15"/>
      <c r="E15"/>
      <c r="F15"/>
      <c r="G15" s="29">
        <v>11</v>
      </c>
      <c r="H15" s="30"/>
      <c r="I15" s="31">
        <v>2</v>
      </c>
      <c r="J15" s="32"/>
      <c r="K15" s="29">
        <v>11</v>
      </c>
      <c r="L15" s="30"/>
      <c r="M15" s="31">
        <v>7</v>
      </c>
      <c r="N15" s="32"/>
      <c r="O15" s="29"/>
      <c r="P15" s="30"/>
      <c r="Q15" s="31"/>
      <c r="R15" s="33"/>
      <c r="S15" s="29"/>
      <c r="T15" s="30" t="s">
        <v>20</v>
      </c>
      <c r="U15" s="31"/>
      <c r="V15" s="33"/>
      <c r="W15" s="29"/>
      <c r="X15" s="30" t="s">
        <v>20</v>
      </c>
      <c r="Y15" s="31"/>
      <c r="Z15" s="32"/>
      <c r="AA15" s="32"/>
      <c r="AB15" s="34">
        <f>IF($G15-$I15&gt;0,1,0)+IF($K15-$M15&gt;0,1,0)+IF($O15-$Q15&gt;0,1,0)+IF($S15-$U15&gt;0,1,0)+IF($W15-$Y15&gt;0,1,0)</f>
        <v>2</v>
      </c>
      <c r="AC15" s="35" t="s">
        <v>20</v>
      </c>
      <c r="AD15" s="36">
        <f>IF($G15-$I15&lt;0,1,0)+IF($K15-$M15&lt;0,1,0)+IF($O15-$Q15&lt;0,1,0)+IF($S15-$U15&lt;0,1,0)+IF($W15-$Y15&lt;0,1,0)</f>
        <v>0</v>
      </c>
      <c r="AE15" s="33"/>
      <c r="AF15" s="37">
        <f>IF($AB15-$AD15&gt;0,1,0)</f>
        <v>1</v>
      </c>
      <c r="AG15" s="35" t="s">
        <v>20</v>
      </c>
      <c r="AH15" s="36">
        <f>IF($AB15-$AD15&lt;0,1,0)</f>
        <v>0</v>
      </c>
      <c r="AI15" s="38">
        <v>4</v>
      </c>
      <c r="AJ15" s="33"/>
      <c r="AK15" s="33"/>
      <c r="AL15"/>
      <c r="AM15" s="5"/>
      <c r="AN15" s="39"/>
    </row>
    <row r="16" spans="1:40" ht="14.25" customHeight="1" x14ac:dyDescent="0.25">
      <c r="A16" s="28" t="s">
        <v>5</v>
      </c>
      <c r="B16" s="1" t="str">
        <f>CONCATENATE(D10,"  -  ",D12)</f>
        <v>Mäntyniemi Keijo, KurVi  -  Peltovirta Rami, Gurut</v>
      </c>
      <c r="C16"/>
      <c r="D16"/>
      <c r="E16"/>
      <c r="F16"/>
      <c r="G16" s="40">
        <v>11</v>
      </c>
      <c r="H16" s="41"/>
      <c r="I16" s="42">
        <v>0</v>
      </c>
      <c r="J16" s="32"/>
      <c r="K16" s="29">
        <v>11</v>
      </c>
      <c r="L16" s="30"/>
      <c r="M16" s="31">
        <v>7</v>
      </c>
      <c r="N16" s="32"/>
      <c r="O16" s="29"/>
      <c r="P16" s="30"/>
      <c r="Q16" s="31"/>
      <c r="R16" s="33"/>
      <c r="S16" s="29"/>
      <c r="T16" s="30" t="s">
        <v>20</v>
      </c>
      <c r="U16" s="31"/>
      <c r="V16" s="33"/>
      <c r="W16" s="29"/>
      <c r="X16" s="30" t="s">
        <v>20</v>
      </c>
      <c r="Y16" s="31"/>
      <c r="Z16" s="32"/>
      <c r="AA16" s="32"/>
      <c r="AB16" s="34">
        <f>IF($G16-$I16&gt;0,1,0)+IF($K16-$M16&gt;0,1,0)+IF($O16-$Q16&gt;0,1,0)+IF($S16-$U16&gt;0,1,0)+IF($W16-$Y16&gt;0,1,0)</f>
        <v>2</v>
      </c>
      <c r="AC16" s="35" t="s">
        <v>20</v>
      </c>
      <c r="AD16" s="36">
        <f>IF($G16-$I16&lt;0,1,0)+IF($K16-$M16&lt;0,1,0)+IF($O16-$Q16&lt;0,1,0)+IF($S16-$U16&lt;0,1,0)+IF($W16-$Y16&lt;0,1,0)</f>
        <v>0</v>
      </c>
      <c r="AE16" s="33"/>
      <c r="AF16" s="37">
        <f>IF($AB16-$AD16&gt;0,1,0)</f>
        <v>1</v>
      </c>
      <c r="AG16" s="35" t="s">
        <v>20</v>
      </c>
      <c r="AH16" s="36">
        <f>IF($AB16-$AD16&lt;0,1,0)</f>
        <v>0</v>
      </c>
      <c r="AI16" s="38">
        <v>3</v>
      </c>
      <c r="AJ16" s="33"/>
      <c r="AK16" s="33"/>
      <c r="AL16"/>
      <c r="AM16" s="5"/>
      <c r="AN16" s="39"/>
    </row>
    <row r="17" spans="1:40" ht="14.25" customHeight="1" x14ac:dyDescent="0.25">
      <c r="A17" s="28"/>
      <c r="B17"/>
      <c r="C17"/>
      <c r="D17"/>
      <c r="E17"/>
      <c r="F17"/>
      <c r="G17" s="43"/>
      <c r="H17" s="44"/>
      <c r="I17" s="45"/>
      <c r="J17" s="32"/>
      <c r="K17" s="43"/>
      <c r="L17" s="44"/>
      <c r="M17" s="45"/>
      <c r="N17" s="32"/>
      <c r="O17" s="43"/>
      <c r="P17" s="44"/>
      <c r="Q17" s="45"/>
      <c r="R17" s="33"/>
      <c r="S17" s="43"/>
      <c r="T17" s="44"/>
      <c r="U17" s="45"/>
      <c r="V17" s="33"/>
      <c r="W17" s="43"/>
      <c r="X17" s="44"/>
      <c r="Y17" s="45"/>
      <c r="Z17" s="32"/>
      <c r="AA17" s="32"/>
      <c r="AB17" s="34"/>
      <c r="AC17" s="35"/>
      <c r="AD17" s="36"/>
      <c r="AE17" s="33"/>
      <c r="AF17" s="37"/>
      <c r="AG17" s="46"/>
      <c r="AH17" s="36"/>
      <c r="AI17" s="38"/>
      <c r="AJ17" s="33"/>
      <c r="AK17" s="33"/>
      <c r="AL17"/>
      <c r="AM17"/>
      <c r="AN17" s="39"/>
    </row>
    <row r="18" spans="1:40" ht="14.25" customHeight="1" x14ac:dyDescent="0.25">
      <c r="A18" s="28" t="s">
        <v>7</v>
      </c>
      <c r="B18" s="1" t="str">
        <f>CONCATENATE(D9,"  -  ",D12)</f>
        <v>Heljala Mika, Por-83  -  Peltovirta Rami, Gurut</v>
      </c>
      <c r="C18"/>
      <c r="D18"/>
      <c r="E18"/>
      <c r="F18"/>
      <c r="G18" s="29">
        <v>11</v>
      </c>
      <c r="H18" s="30"/>
      <c r="I18" s="31">
        <v>9</v>
      </c>
      <c r="J18" s="32"/>
      <c r="K18" s="29">
        <v>11</v>
      </c>
      <c r="L18" s="30"/>
      <c r="M18" s="31">
        <v>5</v>
      </c>
      <c r="N18" s="32"/>
      <c r="O18" s="29"/>
      <c r="P18" s="30"/>
      <c r="Q18" s="31"/>
      <c r="R18" s="33"/>
      <c r="S18" s="29"/>
      <c r="T18" s="30" t="s">
        <v>20</v>
      </c>
      <c r="U18" s="31"/>
      <c r="V18" s="33"/>
      <c r="W18" s="29"/>
      <c r="X18" s="30" t="s">
        <v>20</v>
      </c>
      <c r="Y18" s="31"/>
      <c r="Z18" s="32"/>
      <c r="AA18" s="32"/>
      <c r="AB18" s="34">
        <f>IF($G18-$I18&gt;0,1,0)+IF($K18-$M18&gt;0,1,0)+IF($O18-$Q18&gt;0,1,0)+IF($S18-$U18&gt;0,1,0)+IF($W18-$Y18&gt;0,1,0)</f>
        <v>2</v>
      </c>
      <c r="AC18" s="35" t="s">
        <v>20</v>
      </c>
      <c r="AD18" s="36">
        <f>IF($G18-$I18&lt;0,1,0)+IF($K18-$M18&lt;0,1,0)+IF($O18-$Q18&lt;0,1,0)+IF($S18-$U18&lt;0,1,0)+IF($W18-$Y18&lt;0,1,0)</f>
        <v>0</v>
      </c>
      <c r="AE18" s="33"/>
      <c r="AF18" s="37">
        <f>IF($AB18-$AD18&gt;0,1,0)</f>
        <v>1</v>
      </c>
      <c r="AG18" s="35" t="s">
        <v>20</v>
      </c>
      <c r="AH18" s="36">
        <f>IF($AB18-$AD18&lt;0,1,0)</f>
        <v>0</v>
      </c>
      <c r="AI18" s="38">
        <v>2</v>
      </c>
      <c r="AJ18" s="33"/>
      <c r="AK18" s="33"/>
      <c r="AL18"/>
      <c r="AM18" s="5"/>
      <c r="AN18" s="39"/>
    </row>
    <row r="19" spans="1:40" ht="14.25" customHeight="1" x14ac:dyDescent="0.25">
      <c r="A19" s="28" t="s">
        <v>8</v>
      </c>
      <c r="B19" s="1" t="str">
        <f>CONCATENATE(D10,"  -  ",D11)</f>
        <v>Mäntyniemi Keijo, KurVi  -  Asunmaa Kai, KurVi</v>
      </c>
      <c r="C19"/>
      <c r="D19"/>
      <c r="E19"/>
      <c r="F19"/>
      <c r="G19" s="29">
        <v>11</v>
      </c>
      <c r="H19" s="30"/>
      <c r="I19" s="31">
        <v>9</v>
      </c>
      <c r="J19" s="32"/>
      <c r="K19" s="29">
        <v>11</v>
      </c>
      <c r="L19" s="30"/>
      <c r="M19" s="31">
        <v>5</v>
      </c>
      <c r="N19" s="32"/>
      <c r="O19" s="29"/>
      <c r="P19" s="30"/>
      <c r="Q19" s="31"/>
      <c r="R19" s="33"/>
      <c r="S19" s="29"/>
      <c r="T19" s="30" t="s">
        <v>20</v>
      </c>
      <c r="U19" s="31"/>
      <c r="V19" s="33"/>
      <c r="W19" s="29"/>
      <c r="X19" s="30" t="s">
        <v>20</v>
      </c>
      <c r="Y19" s="31"/>
      <c r="Z19" s="32"/>
      <c r="AA19" s="32"/>
      <c r="AB19" s="34">
        <f>IF($G19-$I19&gt;0,1,0)+IF($K19-$M19&gt;0,1,0)+IF($O19-$Q19&gt;0,1,0)+IF($S19-$U19&gt;0,1,0)+IF($W19-$Y19&gt;0,1,0)</f>
        <v>2</v>
      </c>
      <c r="AC19" s="35" t="s">
        <v>20</v>
      </c>
      <c r="AD19" s="36">
        <f>IF($G19-$I19&lt;0,1,0)+IF($K19-$M19&lt;0,1,0)+IF($O19-$Q19&lt;0,1,0)+IF($S19-$U19&lt;0,1,0)+IF($W19-$Y19&lt;0,1,0)</f>
        <v>0</v>
      </c>
      <c r="AE19" s="33"/>
      <c r="AF19" s="37">
        <f>IF($AB19-$AD19&gt;0,1,0)</f>
        <v>1</v>
      </c>
      <c r="AG19" s="35" t="s">
        <v>20</v>
      </c>
      <c r="AH19" s="36">
        <f>IF($AB19-$AD19&lt;0,1,0)</f>
        <v>0</v>
      </c>
      <c r="AI19" s="38">
        <v>1</v>
      </c>
      <c r="AJ19" s="33"/>
      <c r="AK19" s="33"/>
      <c r="AL19"/>
      <c r="AM19" s="5"/>
      <c r="AN19" s="39"/>
    </row>
    <row r="20" spans="1:40" ht="14.25" customHeight="1" x14ac:dyDescent="0.25">
      <c r="A20" s="28"/>
      <c r="B20"/>
      <c r="C20"/>
      <c r="D20"/>
      <c r="E20"/>
      <c r="F20"/>
      <c r="G20" s="43"/>
      <c r="H20" s="44"/>
      <c r="I20" s="45"/>
      <c r="J20" s="32"/>
      <c r="K20" s="43"/>
      <c r="L20" s="44"/>
      <c r="M20" s="45"/>
      <c r="N20" s="32"/>
      <c r="O20" s="43"/>
      <c r="P20" s="44"/>
      <c r="Q20" s="45"/>
      <c r="R20" s="33"/>
      <c r="S20" s="43"/>
      <c r="T20" s="44"/>
      <c r="U20" s="45"/>
      <c r="V20" s="33"/>
      <c r="W20" s="43"/>
      <c r="X20" s="44"/>
      <c r="Y20" s="45"/>
      <c r="Z20" s="32"/>
      <c r="AA20" s="32"/>
      <c r="AB20" s="34"/>
      <c r="AC20" s="35"/>
      <c r="AD20" s="36"/>
      <c r="AE20" s="33"/>
      <c r="AF20" s="37"/>
      <c r="AG20" s="46"/>
      <c r="AH20" s="36"/>
      <c r="AI20" s="38"/>
      <c r="AJ20" s="33"/>
      <c r="AK20" s="33"/>
      <c r="AL20"/>
      <c r="AM20"/>
      <c r="AN20" s="39"/>
    </row>
    <row r="21" spans="1:40" ht="14.25" customHeight="1" x14ac:dyDescent="0.25">
      <c r="A21" s="28" t="s">
        <v>10</v>
      </c>
      <c r="B21" s="1" t="str">
        <f>CONCATENATE(D9,"  -  ",D10)</f>
        <v>Heljala Mika, Por-83  -  Mäntyniemi Keijo, KurVi</v>
      </c>
      <c r="C21"/>
      <c r="D21"/>
      <c r="E21"/>
      <c r="F21"/>
      <c r="G21" s="29">
        <v>11</v>
      </c>
      <c r="H21" s="30"/>
      <c r="I21" s="31">
        <v>6</v>
      </c>
      <c r="J21" s="32"/>
      <c r="K21" s="29">
        <v>11</v>
      </c>
      <c r="L21" s="30"/>
      <c r="M21" s="31">
        <v>7</v>
      </c>
      <c r="N21" s="32"/>
      <c r="O21" s="29"/>
      <c r="P21" s="30"/>
      <c r="Q21" s="31"/>
      <c r="R21" s="33"/>
      <c r="S21" s="29"/>
      <c r="T21" s="30" t="s">
        <v>20</v>
      </c>
      <c r="U21" s="31"/>
      <c r="V21" s="33"/>
      <c r="W21" s="29"/>
      <c r="X21" s="30" t="s">
        <v>20</v>
      </c>
      <c r="Y21" s="31"/>
      <c r="Z21" s="32"/>
      <c r="AA21" s="32"/>
      <c r="AB21" s="34">
        <f>IF($G21-$I21&gt;0,1,0)+IF($K21-$M21&gt;0,1,0)+IF($O21-$Q21&gt;0,1,0)+IF($S21-$U21&gt;0,1,0)+IF($W21-$Y21&gt;0,1,0)</f>
        <v>2</v>
      </c>
      <c r="AC21" s="35" t="s">
        <v>20</v>
      </c>
      <c r="AD21" s="36">
        <f>IF($G21-$I21&lt;0,1,0)+IF($K21-$M21&lt;0,1,0)+IF($O21-$Q21&lt;0,1,0)+IF($S21-$U21&lt;0,1,0)+IF($W21-$Y21&lt;0,1,0)</f>
        <v>0</v>
      </c>
      <c r="AE21" s="33"/>
      <c r="AF21" s="37">
        <f>IF($AB21-$AD21&gt;0,1,0)</f>
        <v>1</v>
      </c>
      <c r="AG21" s="35" t="s">
        <v>20</v>
      </c>
      <c r="AH21" s="36">
        <f>IF($AB21-$AD21&lt;0,1,0)</f>
        <v>0</v>
      </c>
      <c r="AI21" s="38">
        <v>4</v>
      </c>
      <c r="AJ21" s="33"/>
      <c r="AK21" s="33"/>
      <c r="AL21"/>
      <c r="AM21" s="5"/>
      <c r="AN21" s="39"/>
    </row>
    <row r="22" spans="1:40" ht="14.25" customHeight="1" x14ac:dyDescent="0.25">
      <c r="A22" s="28" t="s">
        <v>11</v>
      </c>
      <c r="B22" s="1" t="str">
        <f>CONCATENATE(D11,"  -  ",D12)</f>
        <v>Asunmaa Kai, KurVi  -  Peltovirta Rami, Gurut</v>
      </c>
      <c r="C22"/>
      <c r="D22"/>
      <c r="E22"/>
      <c r="F22"/>
      <c r="G22" s="29">
        <v>9</v>
      </c>
      <c r="H22" s="30"/>
      <c r="I22" s="31">
        <v>11</v>
      </c>
      <c r="J22" s="32"/>
      <c r="K22" s="29">
        <v>11</v>
      </c>
      <c r="L22" s="30"/>
      <c r="M22" s="31">
        <v>6</v>
      </c>
      <c r="N22" s="32"/>
      <c r="O22" s="29">
        <v>11</v>
      </c>
      <c r="P22" s="30"/>
      <c r="Q22" s="31">
        <v>2</v>
      </c>
      <c r="R22" s="33"/>
      <c r="S22" s="29"/>
      <c r="T22" s="30" t="s">
        <v>20</v>
      </c>
      <c r="U22" s="31"/>
      <c r="V22" s="33"/>
      <c r="W22" s="29"/>
      <c r="X22" s="30" t="s">
        <v>20</v>
      </c>
      <c r="Y22" s="31"/>
      <c r="Z22" s="32"/>
      <c r="AA22" s="32"/>
      <c r="AB22" s="47">
        <f>IF($G22-$I22&gt;0,1,0)+IF($K22-$M22&gt;0,1,0)+IF($O22-$Q22&gt;0,1,0)+IF($S22-$U22&gt;0,1,0)+IF($W22-$Y22&gt;0,1,0)</f>
        <v>2</v>
      </c>
      <c r="AC22" s="48" t="s">
        <v>20</v>
      </c>
      <c r="AD22" s="49">
        <f>IF($G22-$I22&lt;0,1,0)+IF($K22-$M22&lt;0,1,0)+IF($O22-$Q22&lt;0,1,0)+IF($S22-$U22&lt;0,1,0)+IF($W22-$Y22&lt;0,1,0)</f>
        <v>1</v>
      </c>
      <c r="AE22" s="33"/>
      <c r="AF22" s="50">
        <f>IF($AB22-$AD22&gt;0,1,0)</f>
        <v>1</v>
      </c>
      <c r="AG22" s="48" t="s">
        <v>20</v>
      </c>
      <c r="AH22" s="49">
        <f>IF($AB22-$AD22&lt;0,1,0)</f>
        <v>0</v>
      </c>
      <c r="AI22" s="38">
        <v>2</v>
      </c>
      <c r="AJ22" s="33"/>
      <c r="AK22" s="33"/>
      <c r="AL22"/>
      <c r="AM22" s="5"/>
      <c r="AN22" s="39"/>
    </row>
    <row r="23" spans="1:40" ht="9.9" customHeight="1" x14ac:dyDescent="0.25">
      <c r="A23"/>
      <c r="B23"/>
      <c r="C23"/>
      <c r="D23"/>
      <c r="E23"/>
      <c r="F23"/>
      <c r="G23" s="32"/>
      <c r="H23" s="32"/>
      <c r="I23" s="32"/>
      <c r="J23" s="32"/>
      <c r="K23" s="32"/>
      <c r="L23" s="32"/>
      <c r="M23" s="32"/>
      <c r="N23" s="32"/>
      <c r="O23" s="32"/>
      <c r="P23" s="44"/>
      <c r="Q23" s="51"/>
      <c r="R23" s="51"/>
      <c r="S23" s="51"/>
      <c r="T23" s="51"/>
      <c r="U23" s="33"/>
      <c r="V23" s="33"/>
      <c r="W23" s="33"/>
      <c r="X23" s="33"/>
      <c r="Y23" s="33"/>
      <c r="Z23" s="33"/>
      <c r="AA23" s="33"/>
      <c r="AB23" s="33"/>
      <c r="AC23" s="32"/>
      <c r="AD23" s="32"/>
      <c r="AE23" s="32"/>
      <c r="AF23" s="32"/>
      <c r="AG23" s="33"/>
      <c r="AH23" s="33"/>
      <c r="AI23"/>
      <c r="AJ23" s="33"/>
      <c r="AK23" s="33"/>
      <c r="AL23"/>
      <c r="AM23"/>
      <c r="AN23"/>
    </row>
    <row r="24" spans="1:40" ht="14.25" hidden="1" customHeight="1" x14ac:dyDescent="0.25">
      <c r="A24"/>
      <c r="B24"/>
      <c r="C24"/>
      <c r="D24"/>
      <c r="E24"/>
      <c r="F24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/>
      <c r="AM24"/>
      <c r="AN24"/>
    </row>
    <row r="25" spans="1:40" ht="15" hidden="1" customHeight="1" x14ac:dyDescent="0.25">
      <c r="A25"/>
      <c r="B25" s="6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4.25" customHeight="1" x14ac:dyDescent="0.25">
      <c r="A26"/>
      <c r="B26" s="7" t="s">
        <v>263</v>
      </c>
      <c r="C26" s="8"/>
      <c r="D26" s="8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4.25" customHeight="1" x14ac:dyDescent="0.25">
      <c r="A27"/>
      <c r="B27" s="9"/>
      <c r="C27" s="10"/>
      <c r="D27" s="11"/>
      <c r="E27" s="214">
        <v>1</v>
      </c>
      <c r="F27" s="214"/>
      <c r="G27" s="214"/>
      <c r="H27" s="214"/>
      <c r="I27" s="214"/>
      <c r="J27" s="214">
        <v>2</v>
      </c>
      <c r="K27" s="214"/>
      <c r="L27" s="214"/>
      <c r="M27" s="214"/>
      <c r="N27" s="214"/>
      <c r="O27" s="214">
        <v>3</v>
      </c>
      <c r="P27" s="214"/>
      <c r="Q27" s="214"/>
      <c r="R27" s="214"/>
      <c r="S27" s="214"/>
      <c r="T27" s="214">
        <v>4</v>
      </c>
      <c r="U27" s="214"/>
      <c r="V27" s="214"/>
      <c r="W27" s="214"/>
      <c r="X27" s="214"/>
      <c r="Y27" s="214" t="s">
        <v>14</v>
      </c>
      <c r="Z27" s="214"/>
      <c r="AA27" s="214"/>
      <c r="AB27" s="214"/>
      <c r="AC27" s="214"/>
      <c r="AD27" s="214" t="s">
        <v>15</v>
      </c>
      <c r="AE27" s="214"/>
      <c r="AF27" s="214"/>
      <c r="AG27" s="214"/>
      <c r="AH27" s="214"/>
      <c r="AI27" s="12" t="s">
        <v>16</v>
      </c>
      <c r="AJ27"/>
      <c r="AK27"/>
      <c r="AL27"/>
      <c r="AM27"/>
      <c r="AN27"/>
    </row>
    <row r="28" spans="1:40" ht="14.25" customHeight="1" x14ac:dyDescent="0.25">
      <c r="A28" s="13">
        <v>79</v>
      </c>
      <c r="B28" s="14">
        <v>1</v>
      </c>
      <c r="C28" s="15"/>
      <c r="D28" s="11" t="str">
        <f>IF(A28=0,"",INDEX(Nimet!$A$2:$D$251,A28,4))</f>
        <v>Porthin Thomas, BTK Halex</v>
      </c>
      <c r="E28" s="216"/>
      <c r="F28" s="216"/>
      <c r="G28" s="216"/>
      <c r="H28" s="216"/>
      <c r="I28" s="216"/>
      <c r="J28" s="215" t="str">
        <f>CONCATENATE(AB40,"-",AD40)</f>
        <v>2-0</v>
      </c>
      <c r="K28" s="215"/>
      <c r="L28" s="215"/>
      <c r="M28" s="215"/>
      <c r="N28" s="215"/>
      <c r="O28" s="215" t="str">
        <f>CONCATENATE(AB34,"-",AD34)</f>
        <v>2-0</v>
      </c>
      <c r="P28" s="215"/>
      <c r="Q28" s="215"/>
      <c r="R28" s="215"/>
      <c r="S28" s="215"/>
      <c r="T28" s="215" t="str">
        <f>CONCATENATE(AB37,"-",AD37)</f>
        <v>2-0</v>
      </c>
      <c r="U28" s="215"/>
      <c r="V28" s="215"/>
      <c r="W28" s="215"/>
      <c r="X28" s="215"/>
      <c r="Y28" s="214" t="str">
        <f>CONCATENATE(AF34+AF37+AF40,"-",AH34+AH37+AH40)</f>
        <v>3-0</v>
      </c>
      <c r="Z28" s="214"/>
      <c r="AA28" s="214"/>
      <c r="AB28" s="214"/>
      <c r="AC28" s="214"/>
      <c r="AD28" s="214" t="str">
        <f>CONCATENATE(AB34+AB37+AB40,"-",AD34+AD37+AD40)</f>
        <v>6-0</v>
      </c>
      <c r="AE28" s="214"/>
      <c r="AF28" s="214"/>
      <c r="AG28" s="214"/>
      <c r="AH28" s="214"/>
      <c r="AI28" s="16">
        <v>1</v>
      </c>
      <c r="AJ28"/>
      <c r="AK28"/>
      <c r="AL28"/>
      <c r="AM28"/>
      <c r="AN28"/>
    </row>
    <row r="29" spans="1:40" ht="14.25" customHeight="1" x14ac:dyDescent="0.25">
      <c r="A29" s="13">
        <v>76</v>
      </c>
      <c r="B29" s="14">
        <v>2</v>
      </c>
      <c r="C29" s="15"/>
      <c r="D29" s="11" t="str">
        <f>IF(A29=0,"",INDEX(Nimet!$A$2:$D$251,A29,4))</f>
        <v xml:space="preserve">Kaarineva Ismo, </v>
      </c>
      <c r="E29" s="215" t="str">
        <f>CONCATENATE(AD40,"-",AB40)</f>
        <v>0-2</v>
      </c>
      <c r="F29" s="215"/>
      <c r="G29" s="215"/>
      <c r="H29" s="215"/>
      <c r="I29" s="215"/>
      <c r="J29" s="216"/>
      <c r="K29" s="216"/>
      <c r="L29" s="216"/>
      <c r="M29" s="216"/>
      <c r="N29" s="216"/>
      <c r="O29" s="215" t="str">
        <f>CONCATENATE(AB38,"-",AD38)</f>
        <v>2-0</v>
      </c>
      <c r="P29" s="215"/>
      <c r="Q29" s="215"/>
      <c r="R29" s="215"/>
      <c r="S29" s="215"/>
      <c r="T29" s="215" t="str">
        <f>CONCATENATE(AB35,"-",AD35)</f>
        <v>2-1</v>
      </c>
      <c r="U29" s="215"/>
      <c r="V29" s="215"/>
      <c r="W29" s="215"/>
      <c r="X29" s="215"/>
      <c r="Y29" s="214" t="str">
        <f>CONCATENATE(AF35+AF38+AH40,"-",AH35+AH38+AF40)</f>
        <v>2-1</v>
      </c>
      <c r="Z29" s="214"/>
      <c r="AA29" s="214"/>
      <c r="AB29" s="214"/>
      <c r="AC29" s="214"/>
      <c r="AD29" s="214" t="str">
        <f>CONCATENATE(AB35+AB38+AD40,"-",AD35+AD38+AB40)</f>
        <v>4-3</v>
      </c>
      <c r="AE29" s="214"/>
      <c r="AF29" s="214"/>
      <c r="AG29" s="214"/>
      <c r="AH29" s="214"/>
      <c r="AI29" s="16">
        <v>2</v>
      </c>
      <c r="AJ29"/>
      <c r="AK29"/>
      <c r="AL29"/>
      <c r="AM29"/>
      <c r="AN29"/>
    </row>
    <row r="30" spans="1:40" ht="14.25" customHeight="1" x14ac:dyDescent="0.25">
      <c r="A30" s="13">
        <v>1</v>
      </c>
      <c r="B30" s="14">
        <v>3</v>
      </c>
      <c r="C30" s="15"/>
      <c r="D30" s="11" t="str">
        <f>IF(A30=0,"",INDEX(Nimet!$A$2:$D$251,A30,4))</f>
        <v>Anttila Arto, Gurut</v>
      </c>
      <c r="E30" s="215" t="str">
        <f>CONCATENATE(AD34,"-",AB34)</f>
        <v>0-2</v>
      </c>
      <c r="F30" s="215"/>
      <c r="G30" s="215"/>
      <c r="H30" s="215"/>
      <c r="I30" s="215"/>
      <c r="J30" s="215" t="str">
        <f>CONCATENATE(AD38,"-",AB38)</f>
        <v>0-2</v>
      </c>
      <c r="K30" s="215"/>
      <c r="L30" s="215"/>
      <c r="M30" s="215"/>
      <c r="N30" s="215"/>
      <c r="O30" s="216"/>
      <c r="P30" s="216"/>
      <c r="Q30" s="216"/>
      <c r="R30" s="216"/>
      <c r="S30" s="216"/>
      <c r="T30" s="215" t="str">
        <f>CONCATENATE(AB41,"-",AD41)</f>
        <v>1-2</v>
      </c>
      <c r="U30" s="215"/>
      <c r="V30" s="215"/>
      <c r="W30" s="215"/>
      <c r="X30" s="215"/>
      <c r="Y30" s="214" t="str">
        <f>CONCATENATE(AH34+AH38+AF41,"-",AF34+AF38+AH41)</f>
        <v>0-3</v>
      </c>
      <c r="Z30" s="214"/>
      <c r="AA30" s="214"/>
      <c r="AB30" s="214"/>
      <c r="AC30" s="214"/>
      <c r="AD30" s="214" t="str">
        <f>CONCATENATE(AD34+AD38+AB41,"-",AB34+AB38+AD41)</f>
        <v>1-6</v>
      </c>
      <c r="AE30" s="214"/>
      <c r="AF30" s="214"/>
      <c r="AG30" s="214"/>
      <c r="AH30" s="214"/>
      <c r="AI30" s="16">
        <v>4</v>
      </c>
      <c r="AJ30"/>
      <c r="AK30"/>
      <c r="AL30"/>
      <c r="AM30"/>
      <c r="AN30"/>
    </row>
    <row r="31" spans="1:40" ht="14.25" customHeight="1" x14ac:dyDescent="0.25">
      <c r="A31" s="13">
        <v>54</v>
      </c>
      <c r="B31" s="14">
        <v>4</v>
      </c>
      <c r="C31" s="15"/>
      <c r="D31" s="11" t="str">
        <f>IF(A31=0,"",INDEX(Nimet!$A$2:$D$251,A31,4))</f>
        <v>Tuomela Ville, JuVo</v>
      </c>
      <c r="E31" s="215" t="str">
        <f>CONCATENATE(AD37,"-",AB37)</f>
        <v>0-2</v>
      </c>
      <c r="F31" s="215"/>
      <c r="G31" s="215"/>
      <c r="H31" s="215"/>
      <c r="I31" s="215"/>
      <c r="J31" s="215" t="str">
        <f>CONCATENATE(AD35,"-",AB35)</f>
        <v>1-2</v>
      </c>
      <c r="K31" s="215"/>
      <c r="L31" s="215"/>
      <c r="M31" s="215"/>
      <c r="N31" s="215"/>
      <c r="O31" s="215" t="str">
        <f>CONCATENATE(AD41,"-",AB41)</f>
        <v>2-1</v>
      </c>
      <c r="P31" s="215"/>
      <c r="Q31" s="215"/>
      <c r="R31" s="215"/>
      <c r="S31" s="215"/>
      <c r="T31" s="216"/>
      <c r="U31" s="216"/>
      <c r="V31" s="216"/>
      <c r="W31" s="216"/>
      <c r="X31" s="216"/>
      <c r="Y31" s="214" t="str">
        <f>CONCATENATE(AH35+AH37+AH41,"-",AF35+AF37+AF41)</f>
        <v>1-2</v>
      </c>
      <c r="Z31" s="214"/>
      <c r="AA31" s="214"/>
      <c r="AB31" s="214"/>
      <c r="AC31" s="214"/>
      <c r="AD31" s="214" t="str">
        <f>CONCATENATE(AD35+AD37+AD41,"-",AB35+AB37+AB41)</f>
        <v>3-5</v>
      </c>
      <c r="AE31" s="214"/>
      <c r="AF31" s="214"/>
      <c r="AG31" s="214"/>
      <c r="AH31" s="214"/>
      <c r="AI31" s="16">
        <v>3</v>
      </c>
      <c r="AJ31"/>
      <c r="AK31"/>
      <c r="AL31"/>
      <c r="AM31"/>
      <c r="AN31"/>
    </row>
    <row r="32" spans="1:40" ht="14.25" customHeight="1" x14ac:dyDescent="0.25">
      <c r="B32" s="17"/>
      <c r="C32" s="17"/>
      <c r="D32" s="17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/>
      <c r="AN32"/>
    </row>
    <row r="33" spans="1:40" ht="14.25" customHeight="1" x14ac:dyDescent="0.25">
      <c r="A33"/>
      <c r="B33" s="3" t="s">
        <v>1</v>
      </c>
      <c r="G33" s="10"/>
      <c r="H33" s="19">
        <v>1</v>
      </c>
      <c r="I33" s="11"/>
      <c r="J33" s="20"/>
      <c r="K33" s="21"/>
      <c r="L33" s="22">
        <v>2</v>
      </c>
      <c r="M33" s="23"/>
      <c r="N33" s="20"/>
      <c r="O33" s="21"/>
      <c r="P33" s="22">
        <v>3</v>
      </c>
      <c r="Q33" s="24"/>
      <c r="R33"/>
      <c r="S33" s="25"/>
      <c r="T33" s="22">
        <v>4</v>
      </c>
      <c r="U33" s="24"/>
      <c r="V33"/>
      <c r="W33" s="25"/>
      <c r="X33" s="22">
        <v>5</v>
      </c>
      <c r="Y33" s="24"/>
      <c r="Z33" s="17"/>
      <c r="AA33" s="17"/>
      <c r="AB33" s="25"/>
      <c r="AC33" s="26" t="s">
        <v>17</v>
      </c>
      <c r="AD33" s="24"/>
      <c r="AE33" s="20"/>
      <c r="AF33" s="21"/>
      <c r="AG33" s="26" t="s">
        <v>18</v>
      </c>
      <c r="AH33" s="23"/>
      <c r="AI33" s="27" t="s">
        <v>19</v>
      </c>
      <c r="AJ33"/>
      <c r="AK33" s="27"/>
      <c r="AM33"/>
      <c r="AN33"/>
    </row>
    <row r="34" spans="1:40" ht="14.25" customHeight="1" x14ac:dyDescent="0.25">
      <c r="A34" s="28" t="s">
        <v>4</v>
      </c>
      <c r="B34" s="1" t="str">
        <f>CONCATENATE(D28,"  -  ",D30)</f>
        <v>Porthin Thomas, BTK Halex  -  Anttila Arto, Gurut</v>
      </c>
      <c r="G34" s="29">
        <v>11</v>
      </c>
      <c r="H34" s="30"/>
      <c r="I34" s="31">
        <v>0</v>
      </c>
      <c r="J34" s="32"/>
      <c r="K34" s="29">
        <v>11</v>
      </c>
      <c r="L34" s="30"/>
      <c r="M34" s="31">
        <v>6</v>
      </c>
      <c r="N34" s="32"/>
      <c r="O34" s="29"/>
      <c r="P34" s="30"/>
      <c r="Q34" s="31"/>
      <c r="R34" s="33"/>
      <c r="S34" s="29"/>
      <c r="T34" s="30" t="s">
        <v>20</v>
      </c>
      <c r="U34" s="31"/>
      <c r="V34" s="33"/>
      <c r="W34" s="29"/>
      <c r="X34" s="30" t="s">
        <v>20</v>
      </c>
      <c r="Y34" s="31"/>
      <c r="Z34" s="32"/>
      <c r="AA34" s="32"/>
      <c r="AB34" s="34">
        <f>IF($G34-$I34&gt;0,1,0)+IF($K34-$M34&gt;0,1,0)+IF($O34-$Q34&gt;0,1,0)+IF($S34-$U34&gt;0,1,0)+IF($W34-$Y34&gt;0,1,0)</f>
        <v>2</v>
      </c>
      <c r="AC34" s="35" t="s">
        <v>20</v>
      </c>
      <c r="AD34" s="36">
        <f>IF($G34-$I34&lt;0,1,0)+IF($K34-$M34&lt;0,1,0)+IF($O34-$Q34&lt;0,1,0)+IF($S34-$U34&lt;0,1,0)+IF($W34-$Y34&lt;0,1,0)</f>
        <v>0</v>
      </c>
      <c r="AE34" s="33"/>
      <c r="AF34" s="37">
        <f>IF($AB34-$AD34&gt;0,1,0)</f>
        <v>1</v>
      </c>
      <c r="AG34" s="35" t="s">
        <v>20</v>
      </c>
      <c r="AH34" s="36">
        <f>IF($AB34-$AD34&lt;0,1,0)</f>
        <v>0</v>
      </c>
      <c r="AI34" s="38">
        <v>4</v>
      </c>
      <c r="AJ34" s="33"/>
      <c r="AK34" s="33"/>
      <c r="AM34" s="5"/>
      <c r="AN34" s="39"/>
    </row>
    <row r="35" spans="1:40" ht="14.25" customHeight="1" x14ac:dyDescent="0.25">
      <c r="A35" s="28" t="s">
        <v>5</v>
      </c>
      <c r="B35" s="1" t="str">
        <f>CONCATENATE(D29,"  -  ",D31)</f>
        <v>Kaarineva Ismo,   -  Tuomela Ville, JuVo</v>
      </c>
      <c r="G35" s="40">
        <v>11</v>
      </c>
      <c r="H35" s="41"/>
      <c r="I35" s="42">
        <v>8</v>
      </c>
      <c r="J35" s="32"/>
      <c r="K35" s="29">
        <v>9</v>
      </c>
      <c r="L35" s="30"/>
      <c r="M35" s="31">
        <v>11</v>
      </c>
      <c r="N35" s="32"/>
      <c r="O35" s="29">
        <v>11</v>
      </c>
      <c r="P35" s="30"/>
      <c r="Q35" s="31">
        <v>5</v>
      </c>
      <c r="R35" s="33"/>
      <c r="S35" s="29"/>
      <c r="T35" s="30" t="s">
        <v>20</v>
      </c>
      <c r="U35" s="31"/>
      <c r="V35" s="33"/>
      <c r="W35" s="29"/>
      <c r="X35" s="30" t="s">
        <v>20</v>
      </c>
      <c r="Y35" s="31"/>
      <c r="Z35" s="32"/>
      <c r="AA35" s="32"/>
      <c r="AB35" s="34">
        <f>IF($G35-$I35&gt;0,1,0)+IF($K35-$M35&gt;0,1,0)+IF($O35-$Q35&gt;0,1,0)+IF($S35-$U35&gt;0,1,0)+IF($W35-$Y35&gt;0,1,0)</f>
        <v>2</v>
      </c>
      <c r="AC35" s="35" t="s">
        <v>20</v>
      </c>
      <c r="AD35" s="36">
        <f>IF($G35-$I35&lt;0,1,0)+IF($K35-$M35&lt;0,1,0)+IF($O35-$Q35&lt;0,1,0)+IF($S35-$U35&lt;0,1,0)+IF($W35-$Y35&lt;0,1,0)</f>
        <v>1</v>
      </c>
      <c r="AE35" s="33"/>
      <c r="AF35" s="37">
        <f>IF($AB35-$AD35&gt;0,1,0)</f>
        <v>1</v>
      </c>
      <c r="AG35" s="35" t="s">
        <v>20</v>
      </c>
      <c r="AH35" s="36">
        <f>IF($AB35-$AD35&lt;0,1,0)</f>
        <v>0</v>
      </c>
      <c r="AI35" s="38">
        <v>3</v>
      </c>
      <c r="AJ35" s="33"/>
      <c r="AK35" s="33"/>
      <c r="AM35" s="5"/>
      <c r="AN35" s="39"/>
    </row>
    <row r="36" spans="1:40" ht="14.25" customHeight="1" x14ac:dyDescent="0.25">
      <c r="A36" s="28"/>
      <c r="B36"/>
      <c r="G36" s="43"/>
      <c r="H36" s="44"/>
      <c r="I36" s="45"/>
      <c r="J36" s="32"/>
      <c r="K36" s="43"/>
      <c r="L36" s="44"/>
      <c r="M36" s="45"/>
      <c r="N36" s="32"/>
      <c r="O36" s="43"/>
      <c r="P36" s="44"/>
      <c r="Q36" s="45"/>
      <c r="R36" s="33"/>
      <c r="S36" s="43"/>
      <c r="T36" s="44"/>
      <c r="U36" s="45"/>
      <c r="V36" s="33"/>
      <c r="W36" s="43"/>
      <c r="X36" s="44"/>
      <c r="Y36" s="45"/>
      <c r="Z36" s="32"/>
      <c r="AA36" s="32"/>
      <c r="AB36" s="34"/>
      <c r="AC36" s="35"/>
      <c r="AD36" s="36"/>
      <c r="AE36" s="33"/>
      <c r="AF36" s="37"/>
      <c r="AG36" s="46"/>
      <c r="AH36" s="36"/>
      <c r="AI36" s="38"/>
      <c r="AJ36" s="33"/>
      <c r="AK36" s="33"/>
      <c r="AM36"/>
      <c r="AN36" s="39"/>
    </row>
    <row r="37" spans="1:40" ht="14.25" customHeight="1" x14ac:dyDescent="0.25">
      <c r="A37" s="28" t="s">
        <v>7</v>
      </c>
      <c r="B37" s="1" t="str">
        <f>CONCATENATE(D28,"  -  ",D31)</f>
        <v>Porthin Thomas, BTK Halex  -  Tuomela Ville, JuVo</v>
      </c>
      <c r="G37" s="29">
        <v>11</v>
      </c>
      <c r="H37" s="30"/>
      <c r="I37" s="31">
        <v>3</v>
      </c>
      <c r="J37" s="32"/>
      <c r="K37" s="29">
        <v>12</v>
      </c>
      <c r="L37" s="30"/>
      <c r="M37" s="31">
        <v>10</v>
      </c>
      <c r="N37" s="32"/>
      <c r="O37" s="29"/>
      <c r="P37" s="30"/>
      <c r="Q37" s="31"/>
      <c r="R37" s="33"/>
      <c r="S37" s="29"/>
      <c r="T37" s="30" t="s">
        <v>20</v>
      </c>
      <c r="U37" s="31"/>
      <c r="V37" s="33"/>
      <c r="W37" s="29"/>
      <c r="X37" s="30" t="s">
        <v>20</v>
      </c>
      <c r="Y37" s="31"/>
      <c r="Z37" s="32"/>
      <c r="AA37" s="32"/>
      <c r="AB37" s="34">
        <f>IF($G37-$I37&gt;0,1,0)+IF($K37-$M37&gt;0,1,0)+IF($O37-$Q37&gt;0,1,0)+IF($S37-$U37&gt;0,1,0)+IF($W37-$Y37&gt;0,1,0)</f>
        <v>2</v>
      </c>
      <c r="AC37" s="35" t="s">
        <v>20</v>
      </c>
      <c r="AD37" s="36">
        <f>IF($G37-$I37&lt;0,1,0)+IF($K37-$M37&lt;0,1,0)+IF($O37-$Q37&lt;0,1,0)+IF($S37-$U37&lt;0,1,0)+IF($W37-$Y37&lt;0,1,0)</f>
        <v>0</v>
      </c>
      <c r="AE37" s="33"/>
      <c r="AF37" s="37">
        <f>IF($AB37-$AD37&gt;0,1,0)</f>
        <v>1</v>
      </c>
      <c r="AG37" s="35" t="s">
        <v>20</v>
      </c>
      <c r="AH37" s="36">
        <f>IF($AB37-$AD37&lt;0,1,0)</f>
        <v>0</v>
      </c>
      <c r="AI37" s="38">
        <v>2</v>
      </c>
      <c r="AJ37" s="33"/>
      <c r="AK37" s="33"/>
      <c r="AM37" s="5"/>
      <c r="AN37" s="39"/>
    </row>
    <row r="38" spans="1:40" ht="14.25" customHeight="1" x14ac:dyDescent="0.25">
      <c r="A38" s="28" t="s">
        <v>8</v>
      </c>
      <c r="B38" s="1" t="str">
        <f>CONCATENATE(D29,"  -  ",D30)</f>
        <v>Kaarineva Ismo,   -  Anttila Arto, Gurut</v>
      </c>
      <c r="G38" s="29">
        <v>11</v>
      </c>
      <c r="H38" s="30"/>
      <c r="I38" s="31">
        <v>5</v>
      </c>
      <c r="J38" s="32"/>
      <c r="K38" s="29">
        <v>11</v>
      </c>
      <c r="L38" s="30"/>
      <c r="M38" s="31">
        <v>5</v>
      </c>
      <c r="N38" s="32"/>
      <c r="O38" s="29"/>
      <c r="P38" s="30"/>
      <c r="Q38" s="31"/>
      <c r="R38" s="33"/>
      <c r="S38" s="29"/>
      <c r="T38" s="30" t="s">
        <v>20</v>
      </c>
      <c r="U38" s="31"/>
      <c r="V38" s="33"/>
      <c r="W38" s="29"/>
      <c r="X38" s="30" t="s">
        <v>20</v>
      </c>
      <c r="Y38" s="31"/>
      <c r="Z38" s="32"/>
      <c r="AA38" s="32"/>
      <c r="AB38" s="34">
        <f>IF($G38-$I38&gt;0,1,0)+IF($K38-$M38&gt;0,1,0)+IF($O38-$Q38&gt;0,1,0)+IF($S38-$U38&gt;0,1,0)+IF($W38-$Y38&gt;0,1,0)</f>
        <v>2</v>
      </c>
      <c r="AC38" s="35" t="s">
        <v>20</v>
      </c>
      <c r="AD38" s="36">
        <f>IF($G38-$I38&lt;0,1,0)+IF($K38-$M38&lt;0,1,0)+IF($O38-$Q38&lt;0,1,0)+IF($S38-$U38&lt;0,1,0)+IF($W38-$Y38&lt;0,1,0)</f>
        <v>0</v>
      </c>
      <c r="AE38" s="33"/>
      <c r="AF38" s="37">
        <f>IF($AB38-$AD38&gt;0,1,0)</f>
        <v>1</v>
      </c>
      <c r="AG38" s="35" t="s">
        <v>20</v>
      </c>
      <c r="AH38" s="36">
        <f>IF($AB38-$AD38&lt;0,1,0)</f>
        <v>0</v>
      </c>
      <c r="AI38" s="38">
        <v>1</v>
      </c>
      <c r="AJ38" s="33"/>
      <c r="AK38" s="33"/>
      <c r="AM38" s="5"/>
      <c r="AN38" s="39"/>
    </row>
    <row r="39" spans="1:40" ht="14.25" customHeight="1" x14ac:dyDescent="0.25">
      <c r="A39" s="28"/>
      <c r="B39"/>
      <c r="G39" s="43"/>
      <c r="H39" s="44"/>
      <c r="I39" s="45"/>
      <c r="J39" s="32"/>
      <c r="K39" s="43"/>
      <c r="L39" s="44"/>
      <c r="M39" s="45"/>
      <c r="N39" s="32"/>
      <c r="O39" s="43"/>
      <c r="P39" s="44"/>
      <c r="Q39" s="45"/>
      <c r="R39" s="33"/>
      <c r="S39" s="43"/>
      <c r="T39" s="44"/>
      <c r="U39" s="45"/>
      <c r="V39" s="33"/>
      <c r="W39" s="43"/>
      <c r="X39" s="44"/>
      <c r="Y39" s="45"/>
      <c r="Z39" s="32"/>
      <c r="AA39" s="32"/>
      <c r="AB39" s="34"/>
      <c r="AC39" s="35"/>
      <c r="AD39" s="36"/>
      <c r="AE39" s="33"/>
      <c r="AF39" s="37"/>
      <c r="AG39" s="46"/>
      <c r="AH39" s="36"/>
      <c r="AI39" s="38"/>
      <c r="AJ39" s="33"/>
      <c r="AK39" s="33"/>
      <c r="AM39"/>
      <c r="AN39" s="39"/>
    </row>
    <row r="40" spans="1:40" ht="14.25" customHeight="1" x14ac:dyDescent="0.25">
      <c r="A40" s="28" t="s">
        <v>10</v>
      </c>
      <c r="B40" s="1" t="str">
        <f>CONCATENATE(D28,"  -  ",D29)</f>
        <v xml:space="preserve">Porthin Thomas, BTK Halex  -  Kaarineva Ismo, </v>
      </c>
      <c r="G40" s="29">
        <v>11</v>
      </c>
      <c r="H40" s="30"/>
      <c r="I40" s="31">
        <v>2</v>
      </c>
      <c r="J40" s="32"/>
      <c r="K40" s="29">
        <v>11</v>
      </c>
      <c r="L40" s="30"/>
      <c r="M40" s="31">
        <v>5</v>
      </c>
      <c r="N40" s="32"/>
      <c r="O40" s="29"/>
      <c r="P40" s="30"/>
      <c r="Q40" s="31"/>
      <c r="R40" s="33"/>
      <c r="S40" s="29"/>
      <c r="T40" s="30" t="s">
        <v>20</v>
      </c>
      <c r="U40" s="31"/>
      <c r="V40" s="33"/>
      <c r="W40" s="29"/>
      <c r="X40" s="30" t="s">
        <v>20</v>
      </c>
      <c r="Y40" s="31"/>
      <c r="Z40" s="32"/>
      <c r="AA40" s="32"/>
      <c r="AB40" s="34">
        <f>IF($G40-$I40&gt;0,1,0)+IF($K40-$M40&gt;0,1,0)+IF($O40-$Q40&gt;0,1,0)+IF($S40-$U40&gt;0,1,0)+IF($W40-$Y40&gt;0,1,0)</f>
        <v>2</v>
      </c>
      <c r="AC40" s="35" t="s">
        <v>20</v>
      </c>
      <c r="AD40" s="36">
        <f>IF($G40-$I40&lt;0,1,0)+IF($K40-$M40&lt;0,1,0)+IF($O40-$Q40&lt;0,1,0)+IF($S40-$U40&lt;0,1,0)+IF($W40-$Y40&lt;0,1,0)</f>
        <v>0</v>
      </c>
      <c r="AE40" s="33"/>
      <c r="AF40" s="37">
        <f>IF($AB40-$AD40&gt;0,1,0)</f>
        <v>1</v>
      </c>
      <c r="AG40" s="35" t="s">
        <v>20</v>
      </c>
      <c r="AH40" s="36">
        <f>IF($AB40-$AD40&lt;0,1,0)</f>
        <v>0</v>
      </c>
      <c r="AI40" s="38">
        <v>4</v>
      </c>
      <c r="AJ40" s="33"/>
      <c r="AK40" s="33"/>
      <c r="AM40" s="5"/>
      <c r="AN40" s="39"/>
    </row>
    <row r="41" spans="1:40" ht="14.25" customHeight="1" x14ac:dyDescent="0.25">
      <c r="A41" s="28" t="s">
        <v>11</v>
      </c>
      <c r="B41" s="1" t="str">
        <f>CONCATENATE(D30,"  -  ",D31)</f>
        <v>Anttila Arto, Gurut  -  Tuomela Ville, JuVo</v>
      </c>
      <c r="G41" s="29">
        <v>9</v>
      </c>
      <c r="H41" s="30"/>
      <c r="I41" s="31">
        <v>11</v>
      </c>
      <c r="J41" s="32"/>
      <c r="K41" s="29">
        <v>11</v>
      </c>
      <c r="L41" s="30"/>
      <c r="M41" s="31">
        <v>8</v>
      </c>
      <c r="N41" s="32"/>
      <c r="O41" s="29">
        <v>8</v>
      </c>
      <c r="P41" s="30"/>
      <c r="Q41" s="31">
        <v>11</v>
      </c>
      <c r="R41" s="33"/>
      <c r="S41" s="29"/>
      <c r="T41" s="30" t="s">
        <v>20</v>
      </c>
      <c r="U41" s="31"/>
      <c r="V41" s="33"/>
      <c r="W41" s="29"/>
      <c r="X41" s="30" t="s">
        <v>20</v>
      </c>
      <c r="Y41" s="31"/>
      <c r="Z41" s="32"/>
      <c r="AA41" s="32"/>
      <c r="AB41" s="47">
        <f>IF($G41-$I41&gt;0,1,0)+IF($K41-$M41&gt;0,1,0)+IF($O41-$Q41&gt;0,1,0)+IF($S41-$U41&gt;0,1,0)+IF($W41-$Y41&gt;0,1,0)</f>
        <v>1</v>
      </c>
      <c r="AC41" s="48" t="s">
        <v>20</v>
      </c>
      <c r="AD41" s="49">
        <f>IF($G41-$I41&lt;0,1,0)+IF($K41-$M41&lt;0,1,0)+IF($O41-$Q41&lt;0,1,0)+IF($S41-$U41&lt;0,1,0)+IF($W41-$Y41&lt;0,1,0)</f>
        <v>2</v>
      </c>
      <c r="AE41" s="33"/>
      <c r="AF41" s="50">
        <f>IF($AB41-$AD41&gt;0,1,0)</f>
        <v>0</v>
      </c>
      <c r="AG41" s="48" t="s">
        <v>20</v>
      </c>
      <c r="AH41" s="49">
        <f>IF($AB41-$AD41&lt;0,1,0)</f>
        <v>1</v>
      </c>
      <c r="AI41" s="38">
        <v>2</v>
      </c>
      <c r="AJ41" s="33"/>
      <c r="AK41" s="33"/>
      <c r="AM41" s="5"/>
      <c r="AN41" s="39"/>
    </row>
  </sheetData>
  <mergeCells count="60">
    <mergeCell ref="AD8:AH8"/>
    <mergeCell ref="E9:I9"/>
    <mergeCell ref="J9:N9"/>
    <mergeCell ref="O9:S9"/>
    <mergeCell ref="T9:X9"/>
    <mergeCell ref="Y9:AC9"/>
    <mergeCell ref="AD9:AH9"/>
    <mergeCell ref="E8:I8"/>
    <mergeCell ref="J8:N8"/>
    <mergeCell ref="O8:S8"/>
    <mergeCell ref="T8:X8"/>
    <mergeCell ref="Y8:AC8"/>
    <mergeCell ref="AD10:AH10"/>
    <mergeCell ref="E11:I11"/>
    <mergeCell ref="J11:N11"/>
    <mergeCell ref="O11:S11"/>
    <mergeCell ref="T11:X11"/>
    <mergeCell ref="Y11:AC11"/>
    <mergeCell ref="AD11:AH11"/>
    <mergeCell ref="E10:I10"/>
    <mergeCell ref="J10:N10"/>
    <mergeCell ref="O10:S10"/>
    <mergeCell ref="T10:X10"/>
    <mergeCell ref="Y10:AC10"/>
    <mergeCell ref="AD12:AH12"/>
    <mergeCell ref="E27:I27"/>
    <mergeCell ref="J27:N27"/>
    <mergeCell ref="O27:S27"/>
    <mergeCell ref="T27:X27"/>
    <mergeCell ref="Y27:AC27"/>
    <mergeCell ref="AD27:AH27"/>
    <mergeCell ref="E12:I12"/>
    <mergeCell ref="J12:N12"/>
    <mergeCell ref="O12:S12"/>
    <mergeCell ref="T12:X12"/>
    <mergeCell ref="Y12:AC12"/>
    <mergeCell ref="AD28:AH28"/>
    <mergeCell ref="E29:I29"/>
    <mergeCell ref="J29:N29"/>
    <mergeCell ref="O29:S29"/>
    <mergeCell ref="T29:X29"/>
    <mergeCell ref="Y29:AC29"/>
    <mergeCell ref="AD29:AH29"/>
    <mergeCell ref="E28:I28"/>
    <mergeCell ref="J28:N28"/>
    <mergeCell ref="O28:S28"/>
    <mergeCell ref="T28:X28"/>
    <mergeCell ref="Y28:AC28"/>
    <mergeCell ref="AD30:AH30"/>
    <mergeCell ref="E31:I31"/>
    <mergeCell ref="J31:N31"/>
    <mergeCell ref="O31:S31"/>
    <mergeCell ref="T31:X31"/>
    <mergeCell ref="Y31:AC31"/>
    <mergeCell ref="AD31:AH31"/>
    <mergeCell ref="E30:I30"/>
    <mergeCell ref="J30:N30"/>
    <mergeCell ref="O30:S30"/>
    <mergeCell ref="T30:X30"/>
    <mergeCell ref="Y30:AC30"/>
  </mergeCells>
  <pageMargins left="0" right="0" top="0" bottom="0" header="0.51180555555555496" footer="0.51180555555555496"/>
  <pageSetup paperSize="9" firstPageNumber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0"/>
  <sheetViews>
    <sheetView zoomScale="75" zoomScaleNormal="75" workbookViewId="0">
      <selection activeCell="Q32" sqref="Q32"/>
    </sheetView>
  </sheetViews>
  <sheetFormatPr defaultRowHeight="13.2" x14ac:dyDescent="0.25"/>
  <cols>
    <col min="1" max="1" width="5" style="1"/>
    <col min="2" max="2" width="3.33203125" style="1"/>
    <col min="3" max="3" width="5.6640625" style="1"/>
    <col min="4" max="4" width="32.44140625" style="1"/>
    <col min="5" max="24" width="2.88671875" style="1"/>
    <col min="25" max="29" width="2.6640625" style="1"/>
    <col min="30" max="34" width="2.88671875" style="1"/>
    <col min="35" max="35" width="14.21875" style="1"/>
    <col min="36" max="36" width="4.109375" style="1" customWidth="1"/>
    <col min="37" max="39" width="14.21875" style="1"/>
    <col min="40" max="257" width="9" style="1"/>
  </cols>
  <sheetData>
    <row r="1" spans="1:40" ht="20.25" customHeight="1" x14ac:dyDescent="0.4">
      <c r="A1"/>
      <c r="B1" s="2" t="s">
        <v>249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 s="3" t="s">
        <v>1</v>
      </c>
      <c r="Z1"/>
      <c r="AA1"/>
      <c r="AB1"/>
      <c r="AC1"/>
      <c r="AD1"/>
      <c r="AE1" s="3"/>
      <c r="AF1" s="3"/>
      <c r="AG1" s="3"/>
      <c r="AH1" s="3"/>
      <c r="AI1"/>
      <c r="AJ1"/>
      <c r="AK1"/>
      <c r="AL1"/>
      <c r="AM1"/>
      <c r="AN1"/>
    </row>
    <row r="2" spans="1:40" ht="18" customHeight="1" x14ac:dyDescent="0.3">
      <c r="A2"/>
      <c r="B2" s="4" t="s">
        <v>192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 s="1" t="s">
        <v>3</v>
      </c>
      <c r="Z2"/>
      <c r="AA2"/>
      <c r="AB2"/>
      <c r="AC2"/>
      <c r="AD2"/>
      <c r="AE2"/>
      <c r="AF2" s="5" t="s">
        <v>4</v>
      </c>
      <c r="AG2"/>
      <c r="AH2"/>
      <c r="AI2" s="5" t="s">
        <v>5</v>
      </c>
      <c r="AJ2"/>
      <c r="AK2" s="5"/>
      <c r="AL2"/>
      <c r="AM2"/>
      <c r="AN2"/>
    </row>
    <row r="3" spans="1:40" ht="15" customHeight="1" x14ac:dyDescent="0.25">
      <c r="A3"/>
      <c r="B3" s="6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 s="1" t="s">
        <v>6</v>
      </c>
      <c r="Z3"/>
      <c r="AA3"/>
      <c r="AB3"/>
      <c r="AC3"/>
      <c r="AD3"/>
      <c r="AE3"/>
      <c r="AF3" s="5" t="s">
        <v>7</v>
      </c>
      <c r="AG3"/>
      <c r="AH3"/>
      <c r="AI3" s="5" t="s">
        <v>8</v>
      </c>
      <c r="AJ3"/>
      <c r="AK3" s="5"/>
      <c r="AL3"/>
      <c r="AM3"/>
      <c r="AN3"/>
    </row>
    <row r="4" spans="1:40" ht="15" customHeight="1" x14ac:dyDescent="0.3">
      <c r="A4"/>
      <c r="B4" s="4" t="s">
        <v>243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 s="1" t="s">
        <v>9</v>
      </c>
      <c r="Z4"/>
      <c r="AA4"/>
      <c r="AB4"/>
      <c r="AC4"/>
      <c r="AD4"/>
      <c r="AE4"/>
      <c r="AF4" s="5" t="s">
        <v>10</v>
      </c>
      <c r="AG4"/>
      <c r="AH4"/>
      <c r="AI4" s="5" t="s">
        <v>11</v>
      </c>
      <c r="AJ4"/>
      <c r="AK4" s="5"/>
      <c r="AL4"/>
      <c r="AM4"/>
      <c r="AN4"/>
    </row>
    <row r="5" spans="1:40" ht="15" customHeight="1" x14ac:dyDescent="0.25">
      <c r="A5"/>
      <c r="B5" s="6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4.25" customHeight="1" x14ac:dyDescent="0.25">
      <c r="A6"/>
      <c r="B6" s="7" t="s">
        <v>264</v>
      </c>
      <c r="C6" s="8"/>
      <c r="D6" s="8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4.25" customHeight="1" x14ac:dyDescent="0.25">
      <c r="A7"/>
      <c r="B7" s="9"/>
      <c r="C7" s="10"/>
      <c r="D7" s="11"/>
      <c r="E7" s="214">
        <v>1</v>
      </c>
      <c r="F7" s="214"/>
      <c r="G7" s="214"/>
      <c r="H7" s="214"/>
      <c r="I7" s="214"/>
      <c r="J7" s="214">
        <v>2</v>
      </c>
      <c r="K7" s="214"/>
      <c r="L7" s="214"/>
      <c r="M7" s="214"/>
      <c r="N7" s="214"/>
      <c r="O7" s="214">
        <v>3</v>
      </c>
      <c r="P7" s="214"/>
      <c r="Q7" s="214"/>
      <c r="R7" s="214"/>
      <c r="S7" s="214"/>
      <c r="T7" s="214">
        <v>4</v>
      </c>
      <c r="U7" s="214"/>
      <c r="V7" s="214"/>
      <c r="W7" s="214"/>
      <c r="X7" s="214"/>
      <c r="Y7" s="214" t="s">
        <v>14</v>
      </c>
      <c r="Z7" s="214"/>
      <c r="AA7" s="214"/>
      <c r="AB7" s="214"/>
      <c r="AC7" s="214"/>
      <c r="AD7" s="214" t="s">
        <v>15</v>
      </c>
      <c r="AE7" s="214"/>
      <c r="AF7" s="214"/>
      <c r="AG7" s="214"/>
      <c r="AH7" s="214"/>
      <c r="AI7" s="12" t="s">
        <v>16</v>
      </c>
      <c r="AJ7"/>
      <c r="AK7"/>
      <c r="AL7"/>
      <c r="AM7"/>
      <c r="AN7"/>
    </row>
    <row r="8" spans="1:40" ht="14.25" customHeight="1" x14ac:dyDescent="0.25">
      <c r="A8" s="13">
        <v>65</v>
      </c>
      <c r="B8" s="14">
        <v>1</v>
      </c>
      <c r="C8" s="15"/>
      <c r="D8" s="11" t="str">
        <f>IF(A8=0,"",INDEX(Nimet!$A$2:$D$251,A8,4))</f>
        <v>Haapoja Akseli, SeSi</v>
      </c>
      <c r="E8" s="216"/>
      <c r="F8" s="216"/>
      <c r="G8" s="216"/>
      <c r="H8" s="216"/>
      <c r="I8" s="216"/>
      <c r="J8" s="215" t="str">
        <f>CONCATENATE(AB20,"-",AD20)</f>
        <v>0-2</v>
      </c>
      <c r="K8" s="215"/>
      <c r="L8" s="215"/>
      <c r="M8" s="215"/>
      <c r="N8" s="215"/>
      <c r="O8" s="215" t="str">
        <f>CONCATENATE(AB14,"-",AD14)</f>
        <v>1-2</v>
      </c>
      <c r="P8" s="215"/>
      <c r="Q8" s="215"/>
      <c r="R8" s="215"/>
      <c r="S8" s="215"/>
      <c r="T8" s="215" t="str">
        <f>CONCATENATE(AB17,"-",AD17)</f>
        <v>0-2</v>
      </c>
      <c r="U8" s="215"/>
      <c r="V8" s="215"/>
      <c r="W8" s="215"/>
      <c r="X8" s="215"/>
      <c r="Y8" s="214" t="str">
        <f>CONCATENATE(AF14+AF17+AF20,"-",AH14+AH17+AH20)</f>
        <v>0-3</v>
      </c>
      <c r="Z8" s="214"/>
      <c r="AA8" s="214"/>
      <c r="AB8" s="214"/>
      <c r="AC8" s="214"/>
      <c r="AD8" s="214" t="str">
        <f>CONCATENATE(AB14+AB17+AB20,"-",AD14+AD17+AD20)</f>
        <v>1-6</v>
      </c>
      <c r="AE8" s="214"/>
      <c r="AF8" s="214"/>
      <c r="AG8" s="214"/>
      <c r="AH8" s="214"/>
      <c r="AI8" s="16">
        <v>4</v>
      </c>
      <c r="AJ8"/>
      <c r="AK8"/>
      <c r="AL8"/>
      <c r="AM8"/>
      <c r="AN8"/>
    </row>
    <row r="9" spans="1:40" ht="14.25" customHeight="1" x14ac:dyDescent="0.25">
      <c r="A9" s="13">
        <v>37</v>
      </c>
      <c r="B9" s="14">
        <v>2</v>
      </c>
      <c r="C9" s="15"/>
      <c r="D9" s="11" t="str">
        <f>IF(A9=0,"",INDEX(Nimet!$A$2:$D$251,A9,4))</f>
        <v>Antinoja Jari, SeSi</v>
      </c>
      <c r="E9" s="215" t="str">
        <f>CONCATENATE(AD20,"-",AB20)</f>
        <v>2-0</v>
      </c>
      <c r="F9" s="215"/>
      <c r="G9" s="215"/>
      <c r="H9" s="215"/>
      <c r="I9" s="215"/>
      <c r="J9" s="216"/>
      <c r="K9" s="216"/>
      <c r="L9" s="216"/>
      <c r="M9" s="216"/>
      <c r="N9" s="216"/>
      <c r="O9" s="215" t="str">
        <f>CONCATENATE(AB18,"-",AD18)</f>
        <v>2-0</v>
      </c>
      <c r="P9" s="215"/>
      <c r="Q9" s="215"/>
      <c r="R9" s="215"/>
      <c r="S9" s="215"/>
      <c r="T9" s="215" t="str">
        <f>CONCATENATE(AB15,"-",AD15)</f>
        <v>2-0</v>
      </c>
      <c r="U9" s="215"/>
      <c r="V9" s="215"/>
      <c r="W9" s="215"/>
      <c r="X9" s="215"/>
      <c r="Y9" s="214" t="str">
        <f>CONCATENATE(AF15+AF18+AH20,"-",AH15+AH18+AF20)</f>
        <v>3-0</v>
      </c>
      <c r="Z9" s="214"/>
      <c r="AA9" s="214"/>
      <c r="AB9" s="214"/>
      <c r="AC9" s="214"/>
      <c r="AD9" s="214" t="str">
        <f>CONCATENATE(AB15+AB18+AD20,"-",AD15+AD18+AB20)</f>
        <v>6-0</v>
      </c>
      <c r="AE9" s="214"/>
      <c r="AF9" s="214"/>
      <c r="AG9" s="214"/>
      <c r="AH9" s="214"/>
      <c r="AI9" s="16">
        <v>1</v>
      </c>
      <c r="AJ9"/>
      <c r="AK9"/>
      <c r="AL9"/>
      <c r="AM9"/>
      <c r="AN9"/>
    </row>
    <row r="10" spans="1:40" ht="14.25" customHeight="1" x14ac:dyDescent="0.25">
      <c r="A10" s="13">
        <v>60</v>
      </c>
      <c r="B10" s="14">
        <v>3</v>
      </c>
      <c r="C10" s="15"/>
      <c r="D10" s="11" t="str">
        <f>IF(A10=0,"",INDEX(Nimet!$A$2:$D$251,A10,4))</f>
        <v>Kalliomäki Jukka, Gurut</v>
      </c>
      <c r="E10" s="215" t="str">
        <f>CONCATENATE(AD14,"-",AB14)</f>
        <v>2-1</v>
      </c>
      <c r="F10" s="215"/>
      <c r="G10" s="215"/>
      <c r="H10" s="215"/>
      <c r="I10" s="215"/>
      <c r="J10" s="215" t="str">
        <f>CONCATENATE(AD18,"-",AB18)</f>
        <v>0-2</v>
      </c>
      <c r="K10" s="215"/>
      <c r="L10" s="215"/>
      <c r="M10" s="215"/>
      <c r="N10" s="215"/>
      <c r="O10" s="216"/>
      <c r="P10" s="216"/>
      <c r="Q10" s="216"/>
      <c r="R10" s="216"/>
      <c r="S10" s="216"/>
      <c r="T10" s="215" t="str">
        <f>CONCATENATE(AB21,"-",AD21)</f>
        <v>1-2</v>
      </c>
      <c r="U10" s="215"/>
      <c r="V10" s="215"/>
      <c r="W10" s="215"/>
      <c r="X10" s="215"/>
      <c r="Y10" s="214" t="str">
        <f>CONCATENATE(AH14+AH18+AF21,"-",AF14+AF18+AH21)</f>
        <v>1-2</v>
      </c>
      <c r="Z10" s="214"/>
      <c r="AA10" s="214"/>
      <c r="AB10" s="214"/>
      <c r="AC10" s="214"/>
      <c r="AD10" s="214" t="str">
        <f>CONCATENATE(AD14+AD18+AB21,"-",AB14+AB18+AD21)</f>
        <v>3-5</v>
      </c>
      <c r="AE10" s="214"/>
      <c r="AF10" s="214"/>
      <c r="AG10" s="214"/>
      <c r="AH10" s="214"/>
      <c r="AI10" s="16">
        <v>3</v>
      </c>
      <c r="AJ10"/>
      <c r="AK10"/>
      <c r="AL10"/>
      <c r="AM10"/>
      <c r="AN10"/>
    </row>
    <row r="11" spans="1:40" ht="14.25" customHeight="1" x14ac:dyDescent="0.25">
      <c r="A11" s="13">
        <v>47</v>
      </c>
      <c r="B11" s="14">
        <v>4</v>
      </c>
      <c r="C11" s="15"/>
      <c r="D11" s="11" t="str">
        <f>IF(A11=0,"",INDEX(Nimet!$A$2:$D$251,A11,4))</f>
        <v>Paaso Sakari, SeSi</v>
      </c>
      <c r="E11" s="215" t="str">
        <f>CONCATENATE(AD17,"-",AB17)</f>
        <v>2-0</v>
      </c>
      <c r="F11" s="215"/>
      <c r="G11" s="215"/>
      <c r="H11" s="215"/>
      <c r="I11" s="215"/>
      <c r="J11" s="215" t="str">
        <f>CONCATENATE(AD15,"-",AB15)</f>
        <v>0-2</v>
      </c>
      <c r="K11" s="215"/>
      <c r="L11" s="215"/>
      <c r="M11" s="215"/>
      <c r="N11" s="215"/>
      <c r="O11" s="215" t="str">
        <f>CONCATENATE(AD21,"-",AB21)</f>
        <v>2-1</v>
      </c>
      <c r="P11" s="215"/>
      <c r="Q11" s="215"/>
      <c r="R11" s="215"/>
      <c r="S11" s="215"/>
      <c r="T11" s="216"/>
      <c r="U11" s="216"/>
      <c r="V11" s="216"/>
      <c r="W11" s="216"/>
      <c r="X11" s="216"/>
      <c r="Y11" s="214" t="str">
        <f>CONCATENATE(AH15+AH17+AH21,"-",AF15+AF17+AF21)</f>
        <v>2-1</v>
      </c>
      <c r="Z11" s="214"/>
      <c r="AA11" s="214"/>
      <c r="AB11" s="214"/>
      <c r="AC11" s="214"/>
      <c r="AD11" s="214" t="str">
        <f>CONCATENATE(AD15+AD17+AD21,"-",AB15+AB17+AB21)</f>
        <v>4-3</v>
      </c>
      <c r="AE11" s="214"/>
      <c r="AF11" s="214"/>
      <c r="AG11" s="214"/>
      <c r="AH11" s="214"/>
      <c r="AI11" s="16">
        <v>2</v>
      </c>
      <c r="AJ11"/>
      <c r="AK11"/>
      <c r="AL11"/>
      <c r="AM11"/>
      <c r="AN11"/>
    </row>
    <row r="12" spans="1:40" ht="14.25" customHeight="1" x14ac:dyDescent="0.25">
      <c r="B12" s="17"/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/>
      <c r="AN12"/>
    </row>
    <row r="13" spans="1:40" ht="14.25" customHeight="1" x14ac:dyDescent="0.25">
      <c r="A13"/>
      <c r="B13" s="3" t="s">
        <v>1</v>
      </c>
      <c r="C13"/>
      <c r="D13"/>
      <c r="E13"/>
      <c r="F13"/>
      <c r="G13" s="10"/>
      <c r="H13" s="19">
        <v>1</v>
      </c>
      <c r="I13" s="11"/>
      <c r="J13" s="20"/>
      <c r="K13" s="21"/>
      <c r="L13" s="22">
        <v>2</v>
      </c>
      <c r="M13" s="23"/>
      <c r="N13" s="20"/>
      <c r="O13" s="21"/>
      <c r="P13" s="22">
        <v>3</v>
      </c>
      <c r="Q13" s="24"/>
      <c r="R13"/>
      <c r="S13" s="25"/>
      <c r="T13" s="22">
        <v>4</v>
      </c>
      <c r="U13" s="24"/>
      <c r="V13"/>
      <c r="W13" s="25"/>
      <c r="X13" s="22">
        <v>5</v>
      </c>
      <c r="Y13" s="24"/>
      <c r="Z13" s="17"/>
      <c r="AA13" s="17"/>
      <c r="AB13" s="25"/>
      <c r="AC13" s="26" t="s">
        <v>17</v>
      </c>
      <c r="AD13" s="24"/>
      <c r="AE13" s="20"/>
      <c r="AF13" s="21"/>
      <c r="AG13" s="26" t="s">
        <v>18</v>
      </c>
      <c r="AH13" s="23"/>
      <c r="AI13" s="27" t="s">
        <v>19</v>
      </c>
      <c r="AJ13"/>
      <c r="AK13" s="27"/>
      <c r="AL13"/>
      <c r="AM13"/>
      <c r="AN13"/>
    </row>
    <row r="14" spans="1:40" ht="14.25" customHeight="1" x14ac:dyDescent="0.25">
      <c r="A14" s="28" t="s">
        <v>4</v>
      </c>
      <c r="B14" s="1" t="str">
        <f>CONCATENATE(D8,"  -  ",D10)</f>
        <v>Haapoja Akseli, SeSi  -  Kalliomäki Jukka, Gurut</v>
      </c>
      <c r="C14"/>
      <c r="D14"/>
      <c r="E14"/>
      <c r="F14"/>
      <c r="G14" s="29">
        <v>7</v>
      </c>
      <c r="H14" s="30" t="s">
        <v>20</v>
      </c>
      <c r="I14" s="31">
        <v>11</v>
      </c>
      <c r="J14" s="32"/>
      <c r="K14" s="29">
        <v>11</v>
      </c>
      <c r="L14" s="30" t="s">
        <v>20</v>
      </c>
      <c r="M14" s="31">
        <v>8</v>
      </c>
      <c r="N14" s="32"/>
      <c r="O14" s="29">
        <v>3</v>
      </c>
      <c r="P14" s="30" t="s">
        <v>20</v>
      </c>
      <c r="Q14" s="31">
        <v>11</v>
      </c>
      <c r="R14" s="33"/>
      <c r="S14" s="29"/>
      <c r="T14" s="30" t="s">
        <v>20</v>
      </c>
      <c r="U14" s="31"/>
      <c r="V14" s="33"/>
      <c r="W14" s="29"/>
      <c r="X14" s="30" t="s">
        <v>20</v>
      </c>
      <c r="Y14" s="31"/>
      <c r="Z14" s="32"/>
      <c r="AA14" s="32"/>
      <c r="AB14" s="34">
        <f>IF($G14-$I14&gt;0,1,0)+IF($K14-$M14&gt;0,1,0)+IF($O14-$Q14&gt;0,1,0)+IF($S14-$U14&gt;0,1,0)+IF($W14-$Y14&gt;0,1,0)</f>
        <v>1</v>
      </c>
      <c r="AC14" s="35" t="s">
        <v>20</v>
      </c>
      <c r="AD14" s="36">
        <f>IF($G14-$I14&lt;0,1,0)+IF($K14-$M14&lt;0,1,0)+IF($O14-$Q14&lt;0,1,0)+IF($S14-$U14&lt;0,1,0)+IF($W14-$Y14&lt;0,1,0)</f>
        <v>2</v>
      </c>
      <c r="AE14" s="33"/>
      <c r="AF14" s="37">
        <f>IF($AB14-$AD14&gt;0,1,0)</f>
        <v>0</v>
      </c>
      <c r="AG14" s="35" t="s">
        <v>20</v>
      </c>
      <c r="AH14" s="36">
        <f>IF($AB14-$AD14&lt;0,1,0)</f>
        <v>1</v>
      </c>
      <c r="AI14" s="38">
        <v>4</v>
      </c>
      <c r="AJ14" s="33"/>
      <c r="AK14" s="33"/>
      <c r="AL14"/>
      <c r="AM14" s="5"/>
      <c r="AN14" s="39"/>
    </row>
    <row r="15" spans="1:40" ht="14.25" customHeight="1" x14ac:dyDescent="0.25">
      <c r="A15" s="28" t="s">
        <v>5</v>
      </c>
      <c r="B15" s="1" t="str">
        <f>CONCATENATE(D9,"  -  ",D11)</f>
        <v>Antinoja Jari, SeSi  -  Paaso Sakari, SeSi</v>
      </c>
      <c r="C15"/>
      <c r="D15"/>
      <c r="E15"/>
      <c r="F15"/>
      <c r="G15" s="40">
        <v>12</v>
      </c>
      <c r="H15" s="41" t="s">
        <v>20</v>
      </c>
      <c r="I15" s="42">
        <v>10</v>
      </c>
      <c r="J15" s="32"/>
      <c r="K15" s="29">
        <v>11</v>
      </c>
      <c r="L15" s="30" t="s">
        <v>20</v>
      </c>
      <c r="M15" s="31">
        <v>6</v>
      </c>
      <c r="N15" s="32"/>
      <c r="O15" s="29"/>
      <c r="P15" s="30" t="s">
        <v>20</v>
      </c>
      <c r="Q15" s="31"/>
      <c r="R15" s="33"/>
      <c r="S15" s="29"/>
      <c r="T15" s="30" t="s">
        <v>20</v>
      </c>
      <c r="U15" s="31"/>
      <c r="V15" s="33"/>
      <c r="W15" s="29"/>
      <c r="X15" s="30" t="s">
        <v>20</v>
      </c>
      <c r="Y15" s="31"/>
      <c r="Z15" s="32"/>
      <c r="AA15" s="32"/>
      <c r="AB15" s="34">
        <f>IF($G15-$I15&gt;0,1,0)+IF($K15-$M15&gt;0,1,0)+IF($O15-$Q15&gt;0,1,0)+IF($S15-$U15&gt;0,1,0)+IF($W15-$Y15&gt;0,1,0)</f>
        <v>2</v>
      </c>
      <c r="AC15" s="35" t="s">
        <v>20</v>
      </c>
      <c r="AD15" s="36">
        <f>IF($G15-$I15&lt;0,1,0)+IF($K15-$M15&lt;0,1,0)+IF($O15-$Q15&lt;0,1,0)+IF($S15-$U15&lt;0,1,0)+IF($W15-$Y15&lt;0,1,0)</f>
        <v>0</v>
      </c>
      <c r="AE15" s="33"/>
      <c r="AF15" s="37">
        <f>IF($AB15-$AD15&gt;0,1,0)</f>
        <v>1</v>
      </c>
      <c r="AG15" s="35" t="s">
        <v>20</v>
      </c>
      <c r="AH15" s="36">
        <f>IF($AB15-$AD15&lt;0,1,0)</f>
        <v>0</v>
      </c>
      <c r="AI15" s="38">
        <v>3</v>
      </c>
      <c r="AJ15" s="33"/>
      <c r="AK15" s="33"/>
      <c r="AL15"/>
      <c r="AM15" s="5"/>
      <c r="AN15" s="39"/>
    </row>
    <row r="16" spans="1:40" ht="14.25" customHeight="1" x14ac:dyDescent="0.25">
      <c r="A16" s="28"/>
      <c r="B16"/>
      <c r="C16"/>
      <c r="D16"/>
      <c r="E16"/>
      <c r="F16"/>
      <c r="G16" s="43"/>
      <c r="H16" s="44"/>
      <c r="I16" s="45"/>
      <c r="J16" s="32"/>
      <c r="K16" s="43"/>
      <c r="L16" s="44"/>
      <c r="M16" s="45"/>
      <c r="N16" s="32"/>
      <c r="O16" s="43"/>
      <c r="P16" s="44"/>
      <c r="Q16" s="45"/>
      <c r="R16" s="33"/>
      <c r="S16" s="43"/>
      <c r="T16" s="44"/>
      <c r="U16" s="45"/>
      <c r="V16" s="33"/>
      <c r="W16" s="43"/>
      <c r="X16" s="44"/>
      <c r="Y16" s="45"/>
      <c r="Z16" s="32"/>
      <c r="AA16" s="32"/>
      <c r="AB16" s="34"/>
      <c r="AC16" s="35"/>
      <c r="AD16" s="36"/>
      <c r="AE16" s="33"/>
      <c r="AF16" s="37"/>
      <c r="AG16" s="46"/>
      <c r="AH16" s="36"/>
      <c r="AI16" s="38"/>
      <c r="AJ16" s="33"/>
      <c r="AK16" s="33"/>
      <c r="AL16"/>
      <c r="AM16"/>
      <c r="AN16" s="39"/>
    </row>
    <row r="17" spans="1:58" ht="14.25" customHeight="1" x14ac:dyDescent="0.25">
      <c r="A17" s="28" t="s">
        <v>7</v>
      </c>
      <c r="B17" s="1" t="str">
        <f>CONCATENATE(D8,"  -  ",D11)</f>
        <v>Haapoja Akseli, SeSi  -  Paaso Sakari, SeSi</v>
      </c>
      <c r="C17"/>
      <c r="D17"/>
      <c r="E17"/>
      <c r="F17"/>
      <c r="G17" s="29">
        <v>3</v>
      </c>
      <c r="H17" s="30" t="s">
        <v>20</v>
      </c>
      <c r="I17" s="31">
        <v>11</v>
      </c>
      <c r="J17" s="32"/>
      <c r="K17" s="29">
        <v>1</v>
      </c>
      <c r="L17" s="30" t="s">
        <v>20</v>
      </c>
      <c r="M17" s="31">
        <v>11</v>
      </c>
      <c r="N17" s="32"/>
      <c r="O17" s="29"/>
      <c r="P17" s="30" t="s">
        <v>20</v>
      </c>
      <c r="Q17" s="31"/>
      <c r="R17" s="33"/>
      <c r="S17" s="29"/>
      <c r="T17" s="30" t="s">
        <v>20</v>
      </c>
      <c r="U17" s="31"/>
      <c r="V17" s="33"/>
      <c r="W17" s="29"/>
      <c r="X17" s="30" t="s">
        <v>20</v>
      </c>
      <c r="Y17" s="31"/>
      <c r="Z17" s="32"/>
      <c r="AA17" s="32"/>
      <c r="AB17" s="34">
        <f>IF($G17-$I17&gt;0,1,0)+IF($K17-$M17&gt;0,1,0)+IF($O17-$Q17&gt;0,1,0)+IF($S17-$U17&gt;0,1,0)+IF($W17-$Y17&gt;0,1,0)</f>
        <v>0</v>
      </c>
      <c r="AC17" s="35" t="s">
        <v>20</v>
      </c>
      <c r="AD17" s="36">
        <f>IF($G17-$I17&lt;0,1,0)+IF($K17-$M17&lt;0,1,0)+IF($O17-$Q17&lt;0,1,0)+IF($S17-$U17&lt;0,1,0)+IF($W17-$Y17&lt;0,1,0)</f>
        <v>2</v>
      </c>
      <c r="AE17" s="33"/>
      <c r="AF17" s="37">
        <f>IF($AB17-$AD17&gt;0,1,0)</f>
        <v>0</v>
      </c>
      <c r="AG17" s="35" t="s">
        <v>20</v>
      </c>
      <c r="AH17" s="36">
        <f>IF($AB17-$AD17&lt;0,1,0)</f>
        <v>1</v>
      </c>
      <c r="AI17" s="38">
        <v>2</v>
      </c>
      <c r="AJ17" s="33"/>
      <c r="AK17" s="33"/>
      <c r="AL17"/>
      <c r="AM17" s="5"/>
      <c r="AN17" s="39"/>
    </row>
    <row r="18" spans="1:58" ht="14.25" customHeight="1" x14ac:dyDescent="0.25">
      <c r="A18" s="28" t="s">
        <v>8</v>
      </c>
      <c r="B18" s="1" t="str">
        <f>CONCATENATE(D9,"  -  ",D10)</f>
        <v>Antinoja Jari, SeSi  -  Kalliomäki Jukka, Gurut</v>
      </c>
      <c r="C18"/>
      <c r="D18"/>
      <c r="E18"/>
      <c r="F18"/>
      <c r="G18" s="29">
        <v>11</v>
      </c>
      <c r="H18" s="30" t="s">
        <v>20</v>
      </c>
      <c r="I18" s="31">
        <v>2</v>
      </c>
      <c r="J18" s="32"/>
      <c r="K18" s="29">
        <v>11</v>
      </c>
      <c r="L18" s="30" t="s">
        <v>20</v>
      </c>
      <c r="M18" s="31">
        <v>5</v>
      </c>
      <c r="N18" s="32"/>
      <c r="O18" s="29"/>
      <c r="P18" s="30" t="s">
        <v>20</v>
      </c>
      <c r="Q18" s="31"/>
      <c r="R18" s="33"/>
      <c r="S18" s="29"/>
      <c r="T18" s="30" t="s">
        <v>20</v>
      </c>
      <c r="U18" s="31"/>
      <c r="V18" s="33"/>
      <c r="W18" s="29"/>
      <c r="X18" s="30" t="s">
        <v>20</v>
      </c>
      <c r="Y18" s="31"/>
      <c r="Z18" s="32"/>
      <c r="AA18" s="32"/>
      <c r="AB18" s="34">
        <f>IF($G18-$I18&gt;0,1,0)+IF($K18-$M18&gt;0,1,0)+IF($O18-$Q18&gt;0,1,0)+IF($S18-$U18&gt;0,1,0)+IF($W18-$Y18&gt;0,1,0)</f>
        <v>2</v>
      </c>
      <c r="AC18" s="35" t="s">
        <v>20</v>
      </c>
      <c r="AD18" s="36">
        <f>IF($G18-$I18&lt;0,1,0)+IF($K18-$M18&lt;0,1,0)+IF($O18-$Q18&lt;0,1,0)+IF($S18-$U18&lt;0,1,0)+IF($W18-$Y18&lt;0,1,0)</f>
        <v>0</v>
      </c>
      <c r="AE18" s="33"/>
      <c r="AF18" s="37">
        <f>IF($AB18-$AD18&gt;0,1,0)</f>
        <v>1</v>
      </c>
      <c r="AG18" s="35" t="s">
        <v>20</v>
      </c>
      <c r="AH18" s="36">
        <f>IF($AB18-$AD18&lt;0,1,0)</f>
        <v>0</v>
      </c>
      <c r="AI18" s="38">
        <v>1</v>
      </c>
      <c r="AJ18" s="33"/>
      <c r="AK18" s="33"/>
      <c r="AL18"/>
      <c r="AM18" s="5"/>
      <c r="AN18" s="39"/>
    </row>
    <row r="19" spans="1:58" ht="14.25" customHeight="1" x14ac:dyDescent="0.25">
      <c r="A19" s="28"/>
      <c r="B19"/>
      <c r="C19"/>
      <c r="D19"/>
      <c r="E19"/>
      <c r="F19"/>
      <c r="G19" s="43"/>
      <c r="H19" s="44"/>
      <c r="I19" s="45"/>
      <c r="J19" s="32"/>
      <c r="K19" s="43"/>
      <c r="L19" s="44"/>
      <c r="M19" s="45"/>
      <c r="N19" s="32"/>
      <c r="O19" s="43"/>
      <c r="P19" s="44"/>
      <c r="Q19" s="45"/>
      <c r="R19" s="33"/>
      <c r="S19" s="43"/>
      <c r="T19" s="44"/>
      <c r="U19" s="45"/>
      <c r="V19" s="33"/>
      <c r="W19" s="43"/>
      <c r="X19" s="44"/>
      <c r="Y19" s="45"/>
      <c r="Z19" s="32"/>
      <c r="AA19" s="32"/>
      <c r="AB19" s="34"/>
      <c r="AC19" s="35"/>
      <c r="AD19" s="36"/>
      <c r="AE19" s="33"/>
      <c r="AF19" s="37"/>
      <c r="AG19" s="46"/>
      <c r="AH19" s="36"/>
      <c r="AI19" s="38"/>
      <c r="AJ19" s="33"/>
      <c r="AK19" s="33"/>
      <c r="AL19"/>
      <c r="AM19"/>
      <c r="AN19" s="39"/>
    </row>
    <row r="20" spans="1:58" ht="14.25" customHeight="1" x14ac:dyDescent="0.25">
      <c r="A20" s="28" t="s">
        <v>10</v>
      </c>
      <c r="B20" s="1" t="str">
        <f>CONCATENATE(D8,"  -  ",D9)</f>
        <v>Haapoja Akseli, SeSi  -  Antinoja Jari, SeSi</v>
      </c>
      <c r="C20"/>
      <c r="D20"/>
      <c r="E20"/>
      <c r="F20"/>
      <c r="G20" s="29">
        <v>2</v>
      </c>
      <c r="H20" s="30" t="s">
        <v>20</v>
      </c>
      <c r="I20" s="31">
        <v>11</v>
      </c>
      <c r="J20" s="32"/>
      <c r="K20" s="29">
        <v>2</v>
      </c>
      <c r="L20" s="30" t="s">
        <v>20</v>
      </c>
      <c r="M20" s="31">
        <v>11</v>
      </c>
      <c r="N20" s="32"/>
      <c r="O20" s="29"/>
      <c r="P20" s="30" t="s">
        <v>20</v>
      </c>
      <c r="Q20" s="31"/>
      <c r="R20" s="33"/>
      <c r="S20" s="29"/>
      <c r="T20" s="30" t="s">
        <v>20</v>
      </c>
      <c r="U20" s="31"/>
      <c r="V20" s="33"/>
      <c r="W20" s="29"/>
      <c r="X20" s="30" t="s">
        <v>20</v>
      </c>
      <c r="Y20" s="31"/>
      <c r="Z20" s="32"/>
      <c r="AA20" s="32"/>
      <c r="AB20" s="34">
        <f>IF($G20-$I20&gt;0,1,0)+IF($K20-$M20&gt;0,1,0)+IF($O20-$Q20&gt;0,1,0)+IF($S20-$U20&gt;0,1,0)+IF($W20-$Y20&gt;0,1,0)</f>
        <v>0</v>
      </c>
      <c r="AC20" s="35" t="s">
        <v>20</v>
      </c>
      <c r="AD20" s="36">
        <f>IF($G20-$I20&lt;0,1,0)+IF($K20-$M20&lt;0,1,0)+IF($O20-$Q20&lt;0,1,0)+IF($S20-$U20&lt;0,1,0)+IF($W20-$Y20&lt;0,1,0)</f>
        <v>2</v>
      </c>
      <c r="AE20" s="33"/>
      <c r="AF20" s="37">
        <f>IF($AB20-$AD20&gt;0,1,0)</f>
        <v>0</v>
      </c>
      <c r="AG20" s="35" t="s">
        <v>20</v>
      </c>
      <c r="AH20" s="36">
        <f>IF($AB20-$AD20&lt;0,1,0)</f>
        <v>1</v>
      </c>
      <c r="AI20" s="38">
        <v>4</v>
      </c>
      <c r="AJ20" s="33"/>
      <c r="AK20" s="33"/>
      <c r="AL20"/>
      <c r="AM20" s="5"/>
      <c r="AN20" s="39"/>
    </row>
    <row r="21" spans="1:58" ht="14.25" customHeight="1" x14ac:dyDescent="0.25">
      <c r="A21" s="28" t="s">
        <v>11</v>
      </c>
      <c r="B21" s="1" t="str">
        <f>CONCATENATE(D10,"  -  ",D11)</f>
        <v>Kalliomäki Jukka, Gurut  -  Paaso Sakari, SeSi</v>
      </c>
      <c r="C21"/>
      <c r="D21"/>
      <c r="E21"/>
      <c r="F21"/>
      <c r="G21" s="29">
        <v>11</v>
      </c>
      <c r="H21" s="30" t="s">
        <v>20</v>
      </c>
      <c r="I21" s="31">
        <v>7</v>
      </c>
      <c r="J21" s="32"/>
      <c r="K21" s="29">
        <v>4</v>
      </c>
      <c r="L21" s="30" t="s">
        <v>20</v>
      </c>
      <c r="M21" s="31">
        <v>11</v>
      </c>
      <c r="N21" s="32"/>
      <c r="O21" s="29">
        <v>4</v>
      </c>
      <c r="P21" s="30" t="s">
        <v>20</v>
      </c>
      <c r="Q21" s="31">
        <v>11</v>
      </c>
      <c r="R21" s="33"/>
      <c r="S21" s="29"/>
      <c r="T21" s="30" t="s">
        <v>20</v>
      </c>
      <c r="U21" s="31"/>
      <c r="V21" s="33"/>
      <c r="W21" s="29"/>
      <c r="X21" s="30" t="s">
        <v>20</v>
      </c>
      <c r="Y21" s="31"/>
      <c r="Z21" s="32"/>
      <c r="AA21" s="32"/>
      <c r="AB21" s="47">
        <f>IF($G21-$I21&gt;0,1,0)+IF($K21-$M21&gt;0,1,0)+IF($O21-$Q21&gt;0,1,0)+IF($S21-$U21&gt;0,1,0)+IF($W21-$Y21&gt;0,1,0)</f>
        <v>1</v>
      </c>
      <c r="AC21" s="48" t="s">
        <v>20</v>
      </c>
      <c r="AD21" s="49">
        <f>IF($G21-$I21&lt;0,1,0)+IF($K21-$M21&lt;0,1,0)+IF($O21-$Q21&lt;0,1,0)+IF($S21-$U21&lt;0,1,0)+IF($W21-$Y21&lt;0,1,0)</f>
        <v>2</v>
      </c>
      <c r="AE21" s="33"/>
      <c r="AF21" s="50">
        <f>IF($AB21-$AD21&gt;0,1,0)</f>
        <v>0</v>
      </c>
      <c r="AG21" s="48" t="s">
        <v>20</v>
      </c>
      <c r="AH21" s="49">
        <f>IF($AB21-$AD21&lt;0,1,0)</f>
        <v>1</v>
      </c>
      <c r="AI21" s="38">
        <v>2</v>
      </c>
      <c r="AJ21" s="33"/>
      <c r="AK21" s="33"/>
      <c r="AL21"/>
      <c r="AM21" s="5"/>
      <c r="AN21" s="39"/>
    </row>
    <row r="22" spans="1:58" ht="14.25" customHeight="1" x14ac:dyDescent="0.25">
      <c r="A22"/>
      <c r="B22"/>
      <c r="C22"/>
      <c r="D22"/>
      <c r="E22"/>
      <c r="F22"/>
      <c r="G22" s="32"/>
      <c r="H22" s="32"/>
      <c r="I22" s="32"/>
      <c r="J22" s="32"/>
      <c r="K22" s="32"/>
      <c r="L22" s="32"/>
      <c r="M22" s="32"/>
      <c r="N22" s="32"/>
      <c r="O22" s="32"/>
      <c r="P22" s="44"/>
      <c r="Q22" s="51"/>
      <c r="R22" s="51"/>
      <c r="S22" s="51"/>
      <c r="T22" s="51"/>
      <c r="U22" s="33"/>
      <c r="V22" s="33"/>
      <c r="W22" s="33"/>
      <c r="X22" s="33"/>
      <c r="Y22" s="33"/>
      <c r="Z22" s="33"/>
      <c r="AA22" s="33"/>
      <c r="AB22" s="33"/>
      <c r="AC22" s="32"/>
      <c r="AD22" s="32"/>
      <c r="AE22" s="32"/>
      <c r="AF22" s="32"/>
      <c r="AG22" s="33"/>
      <c r="AH22" s="33"/>
      <c r="AI22"/>
      <c r="AJ22" s="33"/>
      <c r="AK22" s="33"/>
      <c r="AL22"/>
      <c r="AM22"/>
      <c r="AN22"/>
    </row>
    <row r="23" spans="1:58" ht="14.25" customHeight="1" x14ac:dyDescent="0.25">
      <c r="A23"/>
      <c r="B23"/>
      <c r="C23"/>
      <c r="D23"/>
      <c r="E23"/>
      <c r="F2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/>
      <c r="AM23"/>
      <c r="AN23"/>
    </row>
    <row r="24" spans="1:58" ht="15" customHeight="1" x14ac:dyDescent="0.25">
      <c r="A24"/>
      <c r="B24" s="6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58" ht="14.25" customHeight="1" x14ac:dyDescent="0.25">
      <c r="A25"/>
      <c r="B25" s="7" t="s">
        <v>265</v>
      </c>
      <c r="C25" s="8"/>
      <c r="D25" s="8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58" ht="14.25" customHeight="1" x14ac:dyDescent="0.25">
      <c r="A26"/>
      <c r="B26" s="9"/>
      <c r="C26" s="10"/>
      <c r="D26" s="11"/>
      <c r="E26" s="214">
        <v>1</v>
      </c>
      <c r="F26" s="214"/>
      <c r="G26" s="214"/>
      <c r="H26" s="214"/>
      <c r="I26" s="214"/>
      <c r="J26" s="214">
        <v>2</v>
      </c>
      <c r="K26" s="214"/>
      <c r="L26" s="214"/>
      <c r="M26" s="214"/>
      <c r="N26" s="214"/>
      <c r="O26" s="214">
        <v>3</v>
      </c>
      <c r="P26" s="214"/>
      <c r="Q26" s="214"/>
      <c r="R26" s="214"/>
      <c r="S26" s="214"/>
      <c r="T26" s="214">
        <v>4</v>
      </c>
      <c r="U26" s="214"/>
      <c r="V26" s="214"/>
      <c r="W26" s="214"/>
      <c r="X26" s="214"/>
      <c r="Y26" s="214" t="s">
        <v>14</v>
      </c>
      <c r="Z26" s="214"/>
      <c r="AA26" s="214"/>
      <c r="AB26" s="214"/>
      <c r="AC26" s="214"/>
      <c r="AD26" s="214" t="s">
        <v>15</v>
      </c>
      <c r="AE26" s="214"/>
      <c r="AF26" s="214"/>
      <c r="AG26" s="214"/>
      <c r="AH26" s="214"/>
      <c r="AI26" s="12" t="s">
        <v>16</v>
      </c>
      <c r="AJ26"/>
      <c r="AK26"/>
      <c r="AL26"/>
      <c r="AM26"/>
      <c r="AN26"/>
    </row>
    <row r="27" spans="1:58" ht="14.25" customHeight="1" x14ac:dyDescent="0.25">
      <c r="A27" s="13">
        <v>78</v>
      </c>
      <c r="B27" s="14">
        <v>1</v>
      </c>
      <c r="C27" s="15"/>
      <c r="D27" s="11" t="str">
        <f>IF(A27=0,"",INDEX(Nimet!$A$2:$D$251,A27,4))</f>
        <v>heljala Anni, Por-83</v>
      </c>
      <c r="E27" s="216"/>
      <c r="F27" s="216"/>
      <c r="G27" s="216"/>
      <c r="H27" s="216"/>
      <c r="I27" s="216"/>
      <c r="J27" s="215" t="str">
        <f>CONCATENATE(AB39,"-",AD39)</f>
        <v>2-1</v>
      </c>
      <c r="K27" s="215"/>
      <c r="L27" s="215"/>
      <c r="M27" s="215"/>
      <c r="N27" s="215"/>
      <c r="O27" s="215" t="str">
        <f>CONCATENATE(AB33,"-",AD33)</f>
        <v>2-0</v>
      </c>
      <c r="P27" s="215"/>
      <c r="Q27" s="215"/>
      <c r="R27" s="215"/>
      <c r="S27" s="215"/>
      <c r="T27" s="215" t="str">
        <f>CONCATENATE(AB36,"-",AD36)</f>
        <v>2-0</v>
      </c>
      <c r="U27" s="215"/>
      <c r="V27" s="215"/>
      <c r="W27" s="215"/>
      <c r="X27" s="215"/>
      <c r="Y27" s="214" t="str">
        <f>CONCATENATE(AF33+AF36+AF39,"-",AH33+AH36+AH39)</f>
        <v>3-0</v>
      </c>
      <c r="Z27" s="214"/>
      <c r="AA27" s="214"/>
      <c r="AB27" s="214"/>
      <c r="AC27" s="214"/>
      <c r="AD27" s="214" t="str">
        <f>CONCATENATE(AB33+AB36+AB39,"-",AD33+AD36+AD39)</f>
        <v>6-1</v>
      </c>
      <c r="AE27" s="214"/>
      <c r="AF27" s="214"/>
      <c r="AG27" s="214"/>
      <c r="AH27" s="214"/>
      <c r="AI27" s="16">
        <v>1</v>
      </c>
      <c r="AJ27"/>
      <c r="AK27"/>
      <c r="AL27"/>
      <c r="AM27"/>
      <c r="AN27"/>
    </row>
    <row r="28" spans="1:58" ht="14.25" customHeight="1" x14ac:dyDescent="0.25">
      <c r="A28" s="13">
        <v>45</v>
      </c>
      <c r="B28" s="14">
        <v>2</v>
      </c>
      <c r="C28" s="15"/>
      <c r="D28" s="11" t="str">
        <f>IF(A28=0,"",INDEX(Nimet!$A$2:$D$251,A28,4))</f>
        <v>Övermark Pekka, SeSi</v>
      </c>
      <c r="E28" s="215" t="str">
        <f>CONCATENATE(AD39,"-",AB39)</f>
        <v>1-2</v>
      </c>
      <c r="F28" s="215"/>
      <c r="G28" s="215"/>
      <c r="H28" s="215"/>
      <c r="I28" s="215"/>
      <c r="J28" s="216"/>
      <c r="K28" s="216"/>
      <c r="L28" s="216"/>
      <c r="M28" s="216"/>
      <c r="N28" s="216"/>
      <c r="O28" s="215" t="str">
        <f>CONCATENATE(AB37,"-",AD37)</f>
        <v>2-0</v>
      </c>
      <c r="P28" s="215"/>
      <c r="Q28" s="215"/>
      <c r="R28" s="215"/>
      <c r="S28" s="215"/>
      <c r="T28" s="215" t="str">
        <f>CONCATENATE(AB34,"-",AD34)</f>
        <v>2-0</v>
      </c>
      <c r="U28" s="215"/>
      <c r="V28" s="215"/>
      <c r="W28" s="215"/>
      <c r="X28" s="215"/>
      <c r="Y28" s="214" t="str">
        <f>CONCATENATE(AF34+AF37+AH39,"-",AH34+AH37+AF39)</f>
        <v>2-1</v>
      </c>
      <c r="Z28" s="214"/>
      <c r="AA28" s="214"/>
      <c r="AB28" s="214"/>
      <c r="AC28" s="214"/>
      <c r="AD28" s="214" t="str">
        <f>CONCATENATE(AB34+AB37+AD39,"-",AD34+AD37+AB39)</f>
        <v>5-2</v>
      </c>
      <c r="AE28" s="214"/>
      <c r="AF28" s="214"/>
      <c r="AG28" s="214"/>
      <c r="AH28" s="214"/>
      <c r="AI28" s="16">
        <v>2</v>
      </c>
      <c r="AJ28"/>
      <c r="AK28"/>
      <c r="AL28"/>
      <c r="AM28"/>
      <c r="AN28"/>
    </row>
    <row r="29" spans="1:58" ht="14.25" customHeight="1" x14ac:dyDescent="0.25">
      <c r="A29" s="13">
        <v>2</v>
      </c>
      <c r="B29" s="14">
        <v>3</v>
      </c>
      <c r="C29" s="15"/>
      <c r="D29" s="11" t="str">
        <f>IF(A29=0,"",INDEX(Nimet!$A$2:$D$251,A29,4))</f>
        <v>Anttila Kalle, Gurut</v>
      </c>
      <c r="E29" s="215" t="str">
        <f>CONCATENATE(AD33,"-",AB33)</f>
        <v>0-2</v>
      </c>
      <c r="F29" s="215"/>
      <c r="G29" s="215"/>
      <c r="H29" s="215"/>
      <c r="I29" s="215"/>
      <c r="J29" s="215" t="str">
        <f>CONCATENATE(AD37,"-",AB37)</f>
        <v>0-2</v>
      </c>
      <c r="K29" s="215"/>
      <c r="L29" s="215"/>
      <c r="M29" s="215"/>
      <c r="N29" s="215"/>
      <c r="O29" s="216"/>
      <c r="P29" s="216"/>
      <c r="Q29" s="216"/>
      <c r="R29" s="216"/>
      <c r="S29" s="216"/>
      <c r="T29" s="215" t="str">
        <f>CONCATENATE(AB40,"-",AD40)</f>
        <v>2-0</v>
      </c>
      <c r="U29" s="215"/>
      <c r="V29" s="215"/>
      <c r="W29" s="215"/>
      <c r="X29" s="215"/>
      <c r="Y29" s="214" t="str">
        <f>CONCATENATE(AH33+AH37+AF40,"-",AF33+AF37+AH40)</f>
        <v>1-2</v>
      </c>
      <c r="Z29" s="214"/>
      <c r="AA29" s="214"/>
      <c r="AB29" s="214"/>
      <c r="AC29" s="214"/>
      <c r="AD29" s="214" t="str">
        <f>CONCATENATE(AD33+AD37+AB40,"-",AB33+AB37+AD40)</f>
        <v>2-4</v>
      </c>
      <c r="AE29" s="214"/>
      <c r="AF29" s="214"/>
      <c r="AG29" s="214"/>
      <c r="AH29" s="214"/>
      <c r="AI29" s="16">
        <v>3</v>
      </c>
      <c r="AJ29"/>
      <c r="AK29"/>
      <c r="AL29"/>
      <c r="AM29"/>
      <c r="AN29"/>
    </row>
    <row r="30" spans="1:58" ht="14.25" customHeight="1" x14ac:dyDescent="0.25">
      <c r="A30" s="13">
        <v>41</v>
      </c>
      <c r="B30" s="14">
        <v>4</v>
      </c>
      <c r="C30" s="15"/>
      <c r="D30" s="11" t="str">
        <f>IF(A30=0,"",INDEX(Nimet!$A$2:$D$251,A30,4))</f>
        <v>Mäkelä Mika, SeSi</v>
      </c>
      <c r="E30" s="215" t="str">
        <f>CONCATENATE(AD36,"-",AB36)</f>
        <v>0-2</v>
      </c>
      <c r="F30" s="215"/>
      <c r="G30" s="215"/>
      <c r="H30" s="215"/>
      <c r="I30" s="215"/>
      <c r="J30" s="215" t="str">
        <f>CONCATENATE(AD34,"-",AB34)</f>
        <v>0-2</v>
      </c>
      <c r="K30" s="215"/>
      <c r="L30" s="215"/>
      <c r="M30" s="215"/>
      <c r="N30" s="215"/>
      <c r="O30" s="215" t="str">
        <f>CONCATENATE(AD40,"-",AB40)</f>
        <v>0-2</v>
      </c>
      <c r="P30" s="215"/>
      <c r="Q30" s="215"/>
      <c r="R30" s="215"/>
      <c r="S30" s="215"/>
      <c r="T30" s="216"/>
      <c r="U30" s="216"/>
      <c r="V30" s="216"/>
      <c r="W30" s="216"/>
      <c r="X30" s="216"/>
      <c r="Y30" s="214" t="str">
        <f>CONCATENATE(AH34+AH36+AH40,"-",AF34+AF36+AF40)</f>
        <v>0-3</v>
      </c>
      <c r="Z30" s="214"/>
      <c r="AA30" s="214"/>
      <c r="AB30" s="214"/>
      <c r="AC30" s="214"/>
      <c r="AD30" s="214" t="str">
        <f>CONCATENATE(AD34+AD36+AD40,"-",AB34+AB36+AB40)</f>
        <v>0-6</v>
      </c>
      <c r="AE30" s="214"/>
      <c r="AF30" s="214"/>
      <c r="AG30" s="214"/>
      <c r="AH30" s="214"/>
      <c r="AI30" s="16">
        <v>4</v>
      </c>
      <c r="AJ30"/>
      <c r="AK30"/>
      <c r="AL30"/>
      <c r="AM30"/>
      <c r="AN30"/>
      <c r="BF30" s="1" t="s">
        <v>212</v>
      </c>
    </row>
    <row r="31" spans="1:58" ht="14.25" customHeight="1" x14ac:dyDescent="0.25">
      <c r="B31" s="17"/>
      <c r="C31" s="17"/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/>
      <c r="AN31"/>
    </row>
    <row r="32" spans="1:58" ht="14.25" customHeight="1" x14ac:dyDescent="0.25">
      <c r="A32"/>
      <c r="B32" s="3" t="s">
        <v>1</v>
      </c>
      <c r="G32" s="10"/>
      <c r="H32" s="19">
        <v>1</v>
      </c>
      <c r="I32" s="11"/>
      <c r="J32" s="20"/>
      <c r="K32" s="21"/>
      <c r="L32" s="22">
        <v>2</v>
      </c>
      <c r="M32" s="23"/>
      <c r="N32" s="20"/>
      <c r="O32" s="21"/>
      <c r="P32" s="22">
        <v>3</v>
      </c>
      <c r="Q32" s="24"/>
      <c r="R32"/>
      <c r="S32" s="25"/>
      <c r="T32" s="22">
        <v>4</v>
      </c>
      <c r="U32" s="24"/>
      <c r="V32"/>
      <c r="W32" s="25"/>
      <c r="X32" s="22">
        <v>5</v>
      </c>
      <c r="Y32" s="24"/>
      <c r="Z32" s="17"/>
      <c r="AA32" s="17"/>
      <c r="AB32" s="25"/>
      <c r="AC32" s="26" t="s">
        <v>17</v>
      </c>
      <c r="AD32" s="24"/>
      <c r="AE32" s="20"/>
      <c r="AF32" s="21"/>
      <c r="AG32" s="26" t="s">
        <v>18</v>
      </c>
      <c r="AH32" s="23"/>
      <c r="AI32" s="27" t="s">
        <v>19</v>
      </c>
      <c r="AJ32"/>
      <c r="AK32" s="27"/>
      <c r="AM32"/>
      <c r="AN32"/>
    </row>
    <row r="33" spans="1:40" ht="14.25" customHeight="1" x14ac:dyDescent="0.25">
      <c r="A33" s="28" t="s">
        <v>4</v>
      </c>
      <c r="B33" s="1" t="str">
        <f>CONCATENATE(D27,"  -  ",D29)</f>
        <v>heljala Anni, Por-83  -  Anttila Kalle, Gurut</v>
      </c>
      <c r="G33" s="29">
        <v>11</v>
      </c>
      <c r="H33" s="30" t="s">
        <v>20</v>
      </c>
      <c r="I33" s="31">
        <v>7</v>
      </c>
      <c r="J33" s="32"/>
      <c r="K33" s="29">
        <v>11</v>
      </c>
      <c r="L33" s="30" t="s">
        <v>20</v>
      </c>
      <c r="M33" s="31">
        <v>4</v>
      </c>
      <c r="N33" s="32"/>
      <c r="O33" s="29"/>
      <c r="P33" s="30" t="s">
        <v>20</v>
      </c>
      <c r="Q33" s="31"/>
      <c r="R33" s="33"/>
      <c r="S33" s="29"/>
      <c r="T33" s="30" t="s">
        <v>20</v>
      </c>
      <c r="U33" s="31"/>
      <c r="V33" s="33"/>
      <c r="W33" s="29"/>
      <c r="X33" s="30" t="s">
        <v>20</v>
      </c>
      <c r="Y33" s="31"/>
      <c r="Z33" s="32"/>
      <c r="AA33" s="32"/>
      <c r="AB33" s="34">
        <f>IF($G33-$I33&gt;0,1,0)+IF($K33-$M33&gt;0,1,0)+IF($O33-$Q33&gt;0,1,0)+IF($S33-$U33&gt;0,1,0)+IF($W33-$Y33&gt;0,1,0)</f>
        <v>2</v>
      </c>
      <c r="AC33" s="35" t="s">
        <v>20</v>
      </c>
      <c r="AD33" s="36">
        <f>IF($G33-$I33&lt;0,1,0)+IF($K33-$M33&lt;0,1,0)+IF($O33-$Q33&lt;0,1,0)+IF($S33-$U33&lt;0,1,0)+IF($W33-$Y33&lt;0,1,0)</f>
        <v>0</v>
      </c>
      <c r="AE33" s="33"/>
      <c r="AF33" s="37">
        <f>IF($AB33-$AD33&gt;0,1,0)</f>
        <v>1</v>
      </c>
      <c r="AG33" s="35" t="s">
        <v>20</v>
      </c>
      <c r="AH33" s="36">
        <f>IF($AB33-$AD33&lt;0,1,0)</f>
        <v>0</v>
      </c>
      <c r="AI33" s="38">
        <v>4</v>
      </c>
      <c r="AJ33" s="33"/>
      <c r="AK33" s="33"/>
      <c r="AM33" s="5"/>
      <c r="AN33" s="39"/>
    </row>
    <row r="34" spans="1:40" ht="14.25" customHeight="1" x14ac:dyDescent="0.25">
      <c r="A34" s="28" t="s">
        <v>5</v>
      </c>
      <c r="B34" s="1" t="str">
        <f>CONCATENATE(D28,"  -  ",D30)</f>
        <v>Övermark Pekka, SeSi  -  Mäkelä Mika, SeSi</v>
      </c>
      <c r="G34" s="40">
        <v>11</v>
      </c>
      <c r="H34" s="41" t="s">
        <v>20</v>
      </c>
      <c r="I34" s="42">
        <v>6</v>
      </c>
      <c r="J34" s="32"/>
      <c r="K34" s="29">
        <v>11</v>
      </c>
      <c r="L34" s="30" t="s">
        <v>20</v>
      </c>
      <c r="M34" s="31">
        <v>2</v>
      </c>
      <c r="N34" s="32"/>
      <c r="O34" s="29"/>
      <c r="P34" s="30" t="s">
        <v>20</v>
      </c>
      <c r="Q34" s="31"/>
      <c r="R34" s="33"/>
      <c r="S34" s="29"/>
      <c r="T34" s="30" t="s">
        <v>20</v>
      </c>
      <c r="U34" s="31"/>
      <c r="V34" s="33"/>
      <c r="W34" s="29"/>
      <c r="X34" s="30" t="s">
        <v>20</v>
      </c>
      <c r="Y34" s="31"/>
      <c r="Z34" s="32"/>
      <c r="AA34" s="32"/>
      <c r="AB34" s="34">
        <f>IF($G34-$I34&gt;0,1,0)+IF($K34-$M34&gt;0,1,0)+IF($O34-$Q34&gt;0,1,0)+IF($S34-$U34&gt;0,1,0)+IF($W34-$Y34&gt;0,1,0)</f>
        <v>2</v>
      </c>
      <c r="AC34" s="35" t="s">
        <v>20</v>
      </c>
      <c r="AD34" s="36">
        <f>IF($G34-$I34&lt;0,1,0)+IF($K34-$M34&lt;0,1,0)+IF($O34-$Q34&lt;0,1,0)+IF($S34-$U34&lt;0,1,0)+IF($W34-$Y34&lt;0,1,0)</f>
        <v>0</v>
      </c>
      <c r="AE34" s="33"/>
      <c r="AF34" s="37">
        <f>IF($AB34-$AD34&gt;0,1,0)</f>
        <v>1</v>
      </c>
      <c r="AG34" s="35" t="s">
        <v>20</v>
      </c>
      <c r="AH34" s="36">
        <f>IF($AB34-$AD34&lt;0,1,0)</f>
        <v>0</v>
      </c>
      <c r="AI34" s="38">
        <v>3</v>
      </c>
      <c r="AJ34" s="33"/>
      <c r="AK34" s="33"/>
      <c r="AM34" s="5"/>
      <c r="AN34" s="39"/>
    </row>
    <row r="35" spans="1:40" ht="14.25" customHeight="1" x14ac:dyDescent="0.25">
      <c r="A35" s="28"/>
      <c r="B35"/>
      <c r="G35" s="43"/>
      <c r="H35" s="44"/>
      <c r="I35" s="45"/>
      <c r="J35" s="32"/>
      <c r="K35" s="43"/>
      <c r="L35" s="44"/>
      <c r="M35" s="45"/>
      <c r="N35" s="32"/>
      <c r="O35" s="43"/>
      <c r="P35" s="44"/>
      <c r="Q35" s="45"/>
      <c r="R35" s="33"/>
      <c r="S35" s="43"/>
      <c r="T35" s="44"/>
      <c r="U35" s="45"/>
      <c r="V35" s="33"/>
      <c r="W35" s="43"/>
      <c r="X35" s="44"/>
      <c r="Y35" s="45"/>
      <c r="Z35" s="32"/>
      <c r="AA35" s="32"/>
      <c r="AB35" s="34"/>
      <c r="AC35" s="35"/>
      <c r="AD35" s="36"/>
      <c r="AE35" s="33"/>
      <c r="AF35" s="37"/>
      <c r="AG35" s="46"/>
      <c r="AH35" s="36"/>
      <c r="AI35" s="38"/>
      <c r="AJ35" s="33"/>
      <c r="AK35" s="33"/>
      <c r="AM35"/>
      <c r="AN35" s="39"/>
    </row>
    <row r="36" spans="1:40" ht="14.25" customHeight="1" x14ac:dyDescent="0.25">
      <c r="A36" s="28" t="s">
        <v>7</v>
      </c>
      <c r="B36" s="1" t="str">
        <f>CONCATENATE(D27,"  -  ",D30)</f>
        <v>heljala Anni, Por-83  -  Mäkelä Mika, SeSi</v>
      </c>
      <c r="G36" s="29">
        <v>11</v>
      </c>
      <c r="H36" s="30" t="s">
        <v>20</v>
      </c>
      <c r="I36" s="31">
        <v>5</v>
      </c>
      <c r="J36" s="32"/>
      <c r="K36" s="29">
        <v>11</v>
      </c>
      <c r="L36" s="30" t="s">
        <v>20</v>
      </c>
      <c r="M36" s="31">
        <v>3</v>
      </c>
      <c r="N36" s="32"/>
      <c r="O36" s="29"/>
      <c r="P36" s="30" t="s">
        <v>20</v>
      </c>
      <c r="Q36" s="31"/>
      <c r="R36" s="33"/>
      <c r="S36" s="29"/>
      <c r="T36" s="30" t="s">
        <v>20</v>
      </c>
      <c r="U36" s="31"/>
      <c r="V36" s="33"/>
      <c r="W36" s="29"/>
      <c r="X36" s="30" t="s">
        <v>20</v>
      </c>
      <c r="Y36" s="31"/>
      <c r="Z36" s="32"/>
      <c r="AA36" s="32"/>
      <c r="AB36" s="34">
        <f>IF($G36-$I36&gt;0,1,0)+IF($K36-$M36&gt;0,1,0)+IF($O36-$Q36&gt;0,1,0)+IF($S36-$U36&gt;0,1,0)+IF($W36-$Y36&gt;0,1,0)</f>
        <v>2</v>
      </c>
      <c r="AC36" s="35" t="s">
        <v>20</v>
      </c>
      <c r="AD36" s="36">
        <f>IF($G36-$I36&lt;0,1,0)+IF($K36-$M36&lt;0,1,0)+IF($O36-$Q36&lt;0,1,0)+IF($S36-$U36&lt;0,1,0)+IF($W36-$Y36&lt;0,1,0)</f>
        <v>0</v>
      </c>
      <c r="AE36" s="33"/>
      <c r="AF36" s="37">
        <f>IF($AB36-$AD36&gt;0,1,0)</f>
        <v>1</v>
      </c>
      <c r="AG36" s="35" t="s">
        <v>20</v>
      </c>
      <c r="AH36" s="36">
        <f>IF($AB36-$AD36&lt;0,1,0)</f>
        <v>0</v>
      </c>
      <c r="AI36" s="38">
        <v>2</v>
      </c>
      <c r="AJ36" s="33"/>
      <c r="AK36" s="33"/>
      <c r="AM36" s="5"/>
      <c r="AN36" s="39"/>
    </row>
    <row r="37" spans="1:40" ht="14.25" customHeight="1" x14ac:dyDescent="0.25">
      <c r="A37" s="28" t="s">
        <v>8</v>
      </c>
      <c r="B37" s="1" t="str">
        <f>CONCATENATE(D28,"  -  ",D29)</f>
        <v>Övermark Pekka, SeSi  -  Anttila Kalle, Gurut</v>
      </c>
      <c r="G37" s="29">
        <v>11</v>
      </c>
      <c r="H37" s="30" t="s">
        <v>20</v>
      </c>
      <c r="I37" s="31">
        <v>8</v>
      </c>
      <c r="J37" s="32"/>
      <c r="K37" s="29">
        <v>11</v>
      </c>
      <c r="L37" s="30" t="s">
        <v>20</v>
      </c>
      <c r="M37" s="31">
        <v>4</v>
      </c>
      <c r="N37" s="32"/>
      <c r="O37" s="29"/>
      <c r="P37" s="30" t="s">
        <v>20</v>
      </c>
      <c r="Q37" s="31"/>
      <c r="R37" s="33"/>
      <c r="S37" s="29"/>
      <c r="T37" s="30" t="s">
        <v>20</v>
      </c>
      <c r="U37" s="31"/>
      <c r="V37" s="33"/>
      <c r="W37" s="29"/>
      <c r="X37" s="30" t="s">
        <v>20</v>
      </c>
      <c r="Y37" s="31"/>
      <c r="Z37" s="32"/>
      <c r="AA37" s="32"/>
      <c r="AB37" s="34">
        <f>IF($G37-$I37&gt;0,1,0)+IF($K37-$M37&gt;0,1,0)+IF($O37-$Q37&gt;0,1,0)+IF($S37-$U37&gt;0,1,0)+IF($W37-$Y37&gt;0,1,0)</f>
        <v>2</v>
      </c>
      <c r="AC37" s="35" t="s">
        <v>20</v>
      </c>
      <c r="AD37" s="36">
        <f>IF($G37-$I37&lt;0,1,0)+IF($K37-$M37&lt;0,1,0)+IF($O37-$Q37&lt;0,1,0)+IF($S37-$U37&lt;0,1,0)+IF($W37-$Y37&lt;0,1,0)</f>
        <v>0</v>
      </c>
      <c r="AE37" s="33"/>
      <c r="AF37" s="37">
        <f>IF($AB37-$AD37&gt;0,1,0)</f>
        <v>1</v>
      </c>
      <c r="AG37" s="35" t="s">
        <v>20</v>
      </c>
      <c r="AH37" s="36">
        <f>IF($AB37-$AD37&lt;0,1,0)</f>
        <v>0</v>
      </c>
      <c r="AI37" s="38">
        <v>1</v>
      </c>
      <c r="AJ37" s="33"/>
      <c r="AK37" s="33"/>
      <c r="AM37" s="5"/>
      <c r="AN37" s="39"/>
    </row>
    <row r="38" spans="1:40" ht="14.25" customHeight="1" x14ac:dyDescent="0.25">
      <c r="A38" s="28"/>
      <c r="B38"/>
      <c r="G38" s="43"/>
      <c r="H38" s="44"/>
      <c r="I38" s="45"/>
      <c r="J38" s="32"/>
      <c r="K38" s="43"/>
      <c r="L38" s="44"/>
      <c r="M38" s="45"/>
      <c r="N38" s="32"/>
      <c r="O38" s="43"/>
      <c r="P38" s="44"/>
      <c r="Q38" s="45"/>
      <c r="R38" s="33"/>
      <c r="S38" s="43"/>
      <c r="T38" s="44"/>
      <c r="U38" s="45"/>
      <c r="V38" s="33"/>
      <c r="W38" s="43"/>
      <c r="X38" s="44"/>
      <c r="Y38" s="45"/>
      <c r="Z38" s="32"/>
      <c r="AA38" s="32"/>
      <c r="AB38" s="34"/>
      <c r="AC38" s="35"/>
      <c r="AD38" s="36"/>
      <c r="AE38" s="33"/>
      <c r="AF38" s="37"/>
      <c r="AG38" s="46"/>
      <c r="AH38" s="36"/>
      <c r="AI38" s="38"/>
      <c r="AJ38" s="33"/>
      <c r="AK38" s="33"/>
      <c r="AM38"/>
      <c r="AN38" s="39"/>
    </row>
    <row r="39" spans="1:40" ht="14.25" customHeight="1" x14ac:dyDescent="0.25">
      <c r="A39" s="28" t="s">
        <v>10</v>
      </c>
      <c r="B39" s="1" t="str">
        <f>CONCATENATE(D27,"  -  ",D28)</f>
        <v>heljala Anni, Por-83  -  Övermark Pekka, SeSi</v>
      </c>
      <c r="G39" s="29">
        <v>11</v>
      </c>
      <c r="H39" s="30" t="s">
        <v>20</v>
      </c>
      <c r="I39" s="31">
        <v>2</v>
      </c>
      <c r="J39" s="32"/>
      <c r="K39" s="29">
        <v>7</v>
      </c>
      <c r="L39" s="30" t="s">
        <v>20</v>
      </c>
      <c r="M39" s="31">
        <v>11</v>
      </c>
      <c r="N39" s="32"/>
      <c r="O39" s="29">
        <v>11</v>
      </c>
      <c r="P39" s="30" t="s">
        <v>20</v>
      </c>
      <c r="Q39" s="31">
        <v>6</v>
      </c>
      <c r="R39" s="33"/>
      <c r="S39" s="29"/>
      <c r="T39" s="30" t="s">
        <v>20</v>
      </c>
      <c r="U39" s="31"/>
      <c r="V39" s="33"/>
      <c r="W39" s="29"/>
      <c r="X39" s="30" t="s">
        <v>20</v>
      </c>
      <c r="Y39" s="31"/>
      <c r="Z39" s="32"/>
      <c r="AA39" s="32"/>
      <c r="AB39" s="34">
        <f>IF($G39-$I39&gt;0,1,0)+IF($K39-$M39&gt;0,1,0)+IF($O39-$Q39&gt;0,1,0)+IF($S39-$U39&gt;0,1,0)+IF($W39-$Y39&gt;0,1,0)</f>
        <v>2</v>
      </c>
      <c r="AC39" s="35" t="s">
        <v>20</v>
      </c>
      <c r="AD39" s="36">
        <f>IF($G39-$I39&lt;0,1,0)+IF($K39-$M39&lt;0,1,0)+IF($O39-$Q39&lt;0,1,0)+IF($S39-$U39&lt;0,1,0)+IF($W39-$Y39&lt;0,1,0)</f>
        <v>1</v>
      </c>
      <c r="AE39" s="33"/>
      <c r="AF39" s="37">
        <f>IF($AB39-$AD39&gt;0,1,0)</f>
        <v>1</v>
      </c>
      <c r="AG39" s="35" t="s">
        <v>20</v>
      </c>
      <c r="AH39" s="36">
        <f>IF($AB39-$AD39&lt;0,1,0)</f>
        <v>0</v>
      </c>
      <c r="AI39" s="38">
        <v>4</v>
      </c>
      <c r="AJ39" s="33"/>
      <c r="AK39" s="33"/>
      <c r="AM39" s="5"/>
      <c r="AN39" s="39"/>
    </row>
    <row r="40" spans="1:40" ht="14.25" customHeight="1" x14ac:dyDescent="0.25">
      <c r="A40" s="28" t="s">
        <v>11</v>
      </c>
      <c r="B40" s="1" t="str">
        <f>CONCATENATE(D29,"  -  ",D30)</f>
        <v>Anttila Kalle, Gurut  -  Mäkelä Mika, SeSi</v>
      </c>
      <c r="G40" s="29">
        <v>11</v>
      </c>
      <c r="H40" s="30" t="s">
        <v>20</v>
      </c>
      <c r="I40" s="31">
        <v>9</v>
      </c>
      <c r="J40" s="32"/>
      <c r="K40" s="29">
        <v>11</v>
      </c>
      <c r="L40" s="30" t="s">
        <v>20</v>
      </c>
      <c r="M40" s="31">
        <v>5</v>
      </c>
      <c r="N40" s="32"/>
      <c r="O40" s="29"/>
      <c r="P40" s="30" t="s">
        <v>20</v>
      </c>
      <c r="Q40" s="31"/>
      <c r="R40" s="33"/>
      <c r="S40" s="29"/>
      <c r="T40" s="30" t="s">
        <v>20</v>
      </c>
      <c r="U40" s="31"/>
      <c r="V40" s="33"/>
      <c r="W40" s="29"/>
      <c r="X40" s="30" t="s">
        <v>20</v>
      </c>
      <c r="Y40" s="31"/>
      <c r="Z40" s="32"/>
      <c r="AA40" s="32"/>
      <c r="AB40" s="47">
        <f>IF($G40-$I40&gt;0,1,0)+IF($K40-$M40&gt;0,1,0)+IF($O40-$Q40&gt;0,1,0)+IF($S40-$U40&gt;0,1,0)+IF($W40-$Y40&gt;0,1,0)</f>
        <v>2</v>
      </c>
      <c r="AC40" s="48" t="s">
        <v>20</v>
      </c>
      <c r="AD40" s="49">
        <f>IF($G40-$I40&lt;0,1,0)+IF($K40-$M40&lt;0,1,0)+IF($O40-$Q40&lt;0,1,0)+IF($S40-$U40&lt;0,1,0)+IF($W40-$Y40&lt;0,1,0)</f>
        <v>0</v>
      </c>
      <c r="AE40" s="33"/>
      <c r="AF40" s="50">
        <f>IF($AB40-$AD40&gt;0,1,0)</f>
        <v>1</v>
      </c>
      <c r="AG40" s="48" t="s">
        <v>20</v>
      </c>
      <c r="AH40" s="49">
        <f>IF($AB40-$AD40&lt;0,1,0)</f>
        <v>0</v>
      </c>
      <c r="AI40" s="38">
        <v>2</v>
      </c>
      <c r="AJ40" s="33"/>
      <c r="AK40" s="33"/>
      <c r="AM40" s="5"/>
      <c r="AN40" s="39"/>
    </row>
  </sheetData>
  <mergeCells count="60">
    <mergeCell ref="AD7:AH7"/>
    <mergeCell ref="E8:I8"/>
    <mergeCell ref="J8:N8"/>
    <mergeCell ref="O8:S8"/>
    <mergeCell ref="T8:X8"/>
    <mergeCell ref="Y8:AC8"/>
    <mergeCell ref="AD8:AH8"/>
    <mergeCell ref="E7:I7"/>
    <mergeCell ref="J7:N7"/>
    <mergeCell ref="O7:S7"/>
    <mergeCell ref="T7:X7"/>
    <mergeCell ref="Y7:AC7"/>
    <mergeCell ref="AD9:AH9"/>
    <mergeCell ref="E10:I10"/>
    <mergeCell ref="J10:N10"/>
    <mergeCell ref="O10:S10"/>
    <mergeCell ref="T10:X10"/>
    <mergeCell ref="Y10:AC10"/>
    <mergeCell ref="AD10:AH10"/>
    <mergeCell ref="E9:I9"/>
    <mergeCell ref="J9:N9"/>
    <mergeCell ref="O9:S9"/>
    <mergeCell ref="T9:X9"/>
    <mergeCell ref="Y9:AC9"/>
    <mergeCell ref="AD11:AH11"/>
    <mergeCell ref="E26:I26"/>
    <mergeCell ref="J26:N26"/>
    <mergeCell ref="O26:S26"/>
    <mergeCell ref="T26:X26"/>
    <mergeCell ref="Y26:AC26"/>
    <mergeCell ref="AD26:AH26"/>
    <mergeCell ref="E11:I11"/>
    <mergeCell ref="J11:N11"/>
    <mergeCell ref="O11:S11"/>
    <mergeCell ref="T11:X11"/>
    <mergeCell ref="Y11:AC11"/>
    <mergeCell ref="AD27:AH27"/>
    <mergeCell ref="E28:I28"/>
    <mergeCell ref="J28:N28"/>
    <mergeCell ref="O28:S28"/>
    <mergeCell ref="T28:X28"/>
    <mergeCell ref="Y28:AC28"/>
    <mergeCell ref="AD28:AH28"/>
    <mergeCell ref="E27:I27"/>
    <mergeCell ref="J27:N27"/>
    <mergeCell ref="O27:S27"/>
    <mergeCell ref="T27:X27"/>
    <mergeCell ref="Y27:AC27"/>
    <mergeCell ref="AD29:AH29"/>
    <mergeCell ref="E30:I30"/>
    <mergeCell ref="J30:N30"/>
    <mergeCell ref="O30:S30"/>
    <mergeCell ref="T30:X30"/>
    <mergeCell ref="Y30:AC30"/>
    <mergeCell ref="AD30:AH30"/>
    <mergeCell ref="E29:I29"/>
    <mergeCell ref="J29:N29"/>
    <mergeCell ref="O29:S29"/>
    <mergeCell ref="T29:X29"/>
    <mergeCell ref="Y29:AC29"/>
  </mergeCells>
  <pageMargins left="0" right="0" top="0" bottom="0" header="0.51180555555555496" footer="0.51180555555555496"/>
  <pageSetup paperSize="9" firstPageNumber="0" fitToWidth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5"/>
  <sheetViews>
    <sheetView topLeftCell="A6" zoomScale="75" zoomScaleNormal="75" workbookViewId="0">
      <selection activeCell="I44" sqref="I44"/>
    </sheetView>
  </sheetViews>
  <sheetFormatPr defaultRowHeight="13.8" x14ac:dyDescent="0.25"/>
  <cols>
    <col min="1" max="1" width="9" style="1"/>
    <col min="2" max="2" width="4.44140625" style="1"/>
    <col min="3" max="3" width="3.33203125" style="1"/>
    <col min="4" max="4" width="5.6640625" style="1"/>
    <col min="5" max="5" width="19" style="1" customWidth="1"/>
    <col min="6" max="6" width="17.33203125" style="1" customWidth="1"/>
    <col min="7" max="7" width="19.6640625" style="145" customWidth="1"/>
    <col min="8" max="8" width="3.77734375" style="1" customWidth="1"/>
    <col min="9" max="9" width="15.88671875" style="82" customWidth="1"/>
    <col min="10" max="10" width="15.44140625" style="1" customWidth="1"/>
    <col min="11" max="257" width="5.5546875" style="1"/>
    <col min="258" max="1025" width="5.5546875"/>
  </cols>
  <sheetData>
    <row r="1" spans="2:11" ht="20.25" customHeight="1" x14ac:dyDescent="0.4">
      <c r="B1"/>
      <c r="C1" s="2" t="s">
        <v>249</v>
      </c>
      <c r="D1"/>
      <c r="E1"/>
      <c r="F1"/>
      <c r="H1"/>
      <c r="I1" s="203"/>
      <c r="J1"/>
      <c r="K1"/>
    </row>
    <row r="2" spans="2:11" ht="15" customHeight="1" x14ac:dyDescent="0.3">
      <c r="B2"/>
      <c r="C2" s="4" t="s">
        <v>192</v>
      </c>
      <c r="D2"/>
      <c r="E2"/>
      <c r="F2"/>
      <c r="H2"/>
      <c r="I2" s="203"/>
      <c r="J2"/>
      <c r="K2"/>
    </row>
    <row r="3" spans="2:11" ht="15" customHeight="1" x14ac:dyDescent="0.25">
      <c r="B3"/>
      <c r="C3" s="6"/>
      <c r="D3"/>
      <c r="E3"/>
      <c r="F3"/>
      <c r="G3" s="180"/>
      <c r="H3" s="17"/>
      <c r="I3" s="203"/>
      <c r="J3"/>
      <c r="K3"/>
    </row>
    <row r="4" spans="2:11" ht="15" customHeight="1" x14ac:dyDescent="0.3">
      <c r="B4"/>
      <c r="C4" s="4" t="s">
        <v>211</v>
      </c>
      <c r="D4"/>
      <c r="E4"/>
      <c r="F4" s="88" t="s">
        <v>208</v>
      </c>
      <c r="G4" s="180"/>
      <c r="H4"/>
      <c r="I4" s="203"/>
      <c r="J4"/>
      <c r="K4"/>
    </row>
    <row r="5" spans="2:11" ht="15" customHeight="1" x14ac:dyDescent="0.3">
      <c r="B5"/>
      <c r="C5" s="4"/>
      <c r="D5"/>
      <c r="E5"/>
      <c r="F5"/>
      <c r="G5" s="180"/>
      <c r="H5"/>
      <c r="I5" s="203"/>
      <c r="J5"/>
      <c r="K5"/>
    </row>
    <row r="6" spans="2:11" ht="15" customHeight="1" x14ac:dyDescent="0.3">
      <c r="B6"/>
      <c r="C6" s="4" t="s">
        <v>213</v>
      </c>
      <c r="D6"/>
      <c r="E6"/>
      <c r="F6"/>
      <c r="G6" s="180"/>
      <c r="H6"/>
      <c r="I6" s="203"/>
      <c r="J6"/>
      <c r="K6"/>
    </row>
    <row r="7" spans="2:11" x14ac:dyDescent="0.25">
      <c r="B7"/>
      <c r="C7"/>
      <c r="D7"/>
      <c r="E7"/>
      <c r="F7"/>
      <c r="H7"/>
      <c r="I7" s="203"/>
      <c r="J7"/>
      <c r="K7"/>
    </row>
    <row r="8" spans="2:11" ht="15" customHeight="1" x14ac:dyDescent="0.25">
      <c r="B8"/>
      <c r="C8" s="52"/>
      <c r="D8" s="52"/>
      <c r="E8" s="52"/>
      <c r="F8" s="17"/>
      <c r="H8"/>
      <c r="I8" s="203"/>
      <c r="J8"/>
      <c r="K8"/>
    </row>
    <row r="9" spans="2:11" ht="14.25" customHeight="1" x14ac:dyDescent="0.25">
      <c r="B9" s="13"/>
      <c r="C9" s="53">
        <v>1</v>
      </c>
      <c r="D9" s="54" t="s">
        <v>24</v>
      </c>
      <c r="E9" s="24" t="s">
        <v>283</v>
      </c>
      <c r="F9" s="17"/>
      <c r="G9" s="181"/>
      <c r="H9" s="56"/>
      <c r="I9" s="204"/>
      <c r="J9" s="56"/>
      <c r="K9"/>
    </row>
    <row r="10" spans="2:11" ht="14.25" customHeight="1" x14ac:dyDescent="0.25">
      <c r="B10" s="13"/>
      <c r="C10" s="57">
        <v>2</v>
      </c>
      <c r="D10" s="58"/>
      <c r="E10" s="59" t="str">
        <f>IF(B10=0,"",INDEX(Nimet!$A$2:$D$251,B10,4))</f>
        <v/>
      </c>
      <c r="F10" s="175"/>
      <c r="G10" s="179" t="s">
        <v>112</v>
      </c>
      <c r="H10" s="55"/>
      <c r="I10" s="204"/>
      <c r="J10" s="56"/>
      <c r="K10"/>
    </row>
    <row r="11" spans="2:11" ht="14.25" customHeight="1" x14ac:dyDescent="0.25">
      <c r="B11" s="13"/>
      <c r="C11" s="53">
        <v>3</v>
      </c>
      <c r="D11" s="54" t="s">
        <v>196</v>
      </c>
      <c r="E11" s="61" t="s">
        <v>292</v>
      </c>
      <c r="F11" s="175" t="s">
        <v>294</v>
      </c>
      <c r="G11" s="182" t="s">
        <v>151</v>
      </c>
      <c r="H11" s="63"/>
      <c r="I11" s="204"/>
      <c r="J11" s="56"/>
      <c r="K11"/>
    </row>
    <row r="12" spans="2:11" ht="14.25" customHeight="1" x14ac:dyDescent="0.25">
      <c r="B12" s="13"/>
      <c r="C12" s="57">
        <v>4</v>
      </c>
      <c r="D12" s="58" t="s">
        <v>197</v>
      </c>
      <c r="E12" s="59" t="s">
        <v>139</v>
      </c>
      <c r="F12" s="17"/>
      <c r="G12" s="183" t="s">
        <v>302</v>
      </c>
      <c r="H12" s="65"/>
      <c r="I12" s="205" t="s">
        <v>301</v>
      </c>
      <c r="J12" s="56"/>
      <c r="K12"/>
    </row>
    <row r="13" spans="2:11" ht="14.25" customHeight="1" x14ac:dyDescent="0.25">
      <c r="B13" s="13"/>
      <c r="C13" s="53">
        <v>5</v>
      </c>
      <c r="D13" s="54" t="s">
        <v>198</v>
      </c>
      <c r="E13" s="61" t="s">
        <v>143</v>
      </c>
      <c r="F13" s="17"/>
      <c r="G13" s="184"/>
      <c r="H13" s="65"/>
      <c r="I13" s="206" t="s">
        <v>295</v>
      </c>
      <c r="J13" s="56"/>
      <c r="K13"/>
    </row>
    <row r="14" spans="2:11" ht="14.25" customHeight="1" x14ac:dyDescent="0.25">
      <c r="B14" s="13"/>
      <c r="C14" s="57">
        <v>6</v>
      </c>
      <c r="D14" s="58" t="s">
        <v>199</v>
      </c>
      <c r="E14" s="59" t="s">
        <v>145</v>
      </c>
      <c r="F14" s="175" t="s">
        <v>287</v>
      </c>
      <c r="G14" s="179" t="s">
        <v>288</v>
      </c>
      <c r="H14" s="68"/>
      <c r="I14" s="207" t="s">
        <v>306</v>
      </c>
      <c r="J14" s="56"/>
      <c r="K14"/>
    </row>
    <row r="15" spans="2:11" ht="14.25" customHeight="1" x14ac:dyDescent="0.25">
      <c r="B15" s="13"/>
      <c r="C15" s="53">
        <v>7</v>
      </c>
      <c r="D15" s="54"/>
      <c r="E15" s="61" t="str">
        <f>IF(B15=0,"",INDEX(Nimet!$A$2:$D$251,B15,4))</f>
        <v/>
      </c>
      <c r="F15" s="175"/>
      <c r="G15" s="185" t="s">
        <v>189</v>
      </c>
      <c r="H15" s="64"/>
      <c r="I15" s="207"/>
      <c r="J15" s="56"/>
      <c r="K15"/>
    </row>
    <row r="16" spans="2:11" ht="14.25" customHeight="1" x14ac:dyDescent="0.25">
      <c r="B16" s="13"/>
      <c r="C16" s="57">
        <v>8</v>
      </c>
      <c r="D16" s="58" t="s">
        <v>31</v>
      </c>
      <c r="E16" s="59" t="s">
        <v>189</v>
      </c>
      <c r="F16" s="17"/>
      <c r="G16" s="183" t="s">
        <v>296</v>
      </c>
      <c r="H16" s="56"/>
      <c r="I16" s="207"/>
      <c r="J16" s="56"/>
      <c r="K16"/>
    </row>
    <row r="17" spans="2:11" ht="14.25" customHeight="1" x14ac:dyDescent="0.3">
      <c r="B17"/>
      <c r="C17" s="17"/>
      <c r="D17" s="83"/>
      <c r="E17" s="17"/>
      <c r="F17" s="17"/>
      <c r="G17" s="183"/>
      <c r="H17" s="56"/>
      <c r="I17" s="207" t="s">
        <v>283</v>
      </c>
      <c r="J17" s="210" t="s">
        <v>117</v>
      </c>
      <c r="K17"/>
    </row>
    <row r="18" spans="2:11" ht="14.25" customHeight="1" x14ac:dyDescent="0.25">
      <c r="B18"/>
      <c r="C18" s="52"/>
      <c r="D18" s="58"/>
      <c r="E18" s="52"/>
      <c r="F18" s="17"/>
      <c r="G18" s="186"/>
      <c r="H18" s="85"/>
      <c r="I18" s="207" t="s">
        <v>307</v>
      </c>
      <c r="J18" s="86"/>
      <c r="K18" s="17"/>
    </row>
    <row r="19" spans="2:11" ht="14.25" customHeight="1" x14ac:dyDescent="0.25">
      <c r="B19" s="13"/>
      <c r="C19" s="53">
        <v>9</v>
      </c>
      <c r="D19" s="54" t="s">
        <v>201</v>
      </c>
      <c r="E19" s="61" t="s">
        <v>187</v>
      </c>
      <c r="F19" s="17"/>
      <c r="G19" s="184"/>
      <c r="H19" s="56"/>
      <c r="I19" s="207" t="s">
        <v>310</v>
      </c>
      <c r="J19" s="56"/>
      <c r="K19" s="17"/>
    </row>
    <row r="20" spans="2:11" ht="14.25" customHeight="1" x14ac:dyDescent="0.25">
      <c r="B20" s="13"/>
      <c r="C20" s="57">
        <v>10</v>
      </c>
      <c r="D20" s="58"/>
      <c r="E20" s="59" t="str">
        <f>IF(B20=0,"",INDEX(Nimet!$A$2:$D$251,B20,4))</f>
        <v/>
      </c>
      <c r="F20" s="175"/>
      <c r="G20" s="179" t="s">
        <v>187</v>
      </c>
      <c r="H20" s="55"/>
      <c r="I20" s="207"/>
      <c r="J20" s="56"/>
      <c r="K20" s="17"/>
    </row>
    <row r="21" spans="2:11" ht="14.25" customHeight="1" x14ac:dyDescent="0.25">
      <c r="B21" s="13"/>
      <c r="C21" s="53">
        <v>11</v>
      </c>
      <c r="D21" s="54" t="s">
        <v>202</v>
      </c>
      <c r="E21" s="24" t="s">
        <v>284</v>
      </c>
      <c r="F21" s="175" t="s">
        <v>298</v>
      </c>
      <c r="G21" s="182" t="s">
        <v>297</v>
      </c>
      <c r="H21" s="63"/>
      <c r="I21" s="207"/>
      <c r="J21" s="56"/>
      <c r="K21" s="17"/>
    </row>
    <row r="22" spans="2:11" ht="14.25" customHeight="1" x14ac:dyDescent="0.25">
      <c r="B22" s="13"/>
      <c r="C22" s="57">
        <v>12</v>
      </c>
      <c r="D22" s="58" t="s">
        <v>207</v>
      </c>
      <c r="E22" s="87" t="s">
        <v>297</v>
      </c>
      <c r="F22" s="17"/>
      <c r="G22" s="183" t="s">
        <v>303</v>
      </c>
      <c r="H22" s="65"/>
      <c r="I22" s="208" t="s">
        <v>297</v>
      </c>
      <c r="J22" s="56"/>
      <c r="K22" s="17"/>
    </row>
    <row r="23" spans="2:11" ht="14.25" customHeight="1" x14ac:dyDescent="0.25">
      <c r="B23" s="13"/>
      <c r="C23" s="53">
        <v>13</v>
      </c>
      <c r="D23" s="54" t="s">
        <v>204</v>
      </c>
      <c r="E23" s="61" t="s">
        <v>186</v>
      </c>
      <c r="F23" s="17" t="s">
        <v>289</v>
      </c>
      <c r="G23" s="184"/>
      <c r="H23" s="65"/>
      <c r="I23" s="209" t="s">
        <v>117</v>
      </c>
      <c r="J23" s="56"/>
      <c r="K23" s="17"/>
    </row>
    <row r="24" spans="2:11" ht="14.25" customHeight="1" x14ac:dyDescent="0.25">
      <c r="B24" s="13"/>
      <c r="C24" s="57">
        <v>14</v>
      </c>
      <c r="D24" s="58" t="s">
        <v>206</v>
      </c>
      <c r="E24" s="59" t="s">
        <v>153</v>
      </c>
      <c r="F24" s="175"/>
      <c r="G24" s="179" t="s">
        <v>186</v>
      </c>
      <c r="H24" s="68"/>
      <c r="I24" s="204" t="s">
        <v>308</v>
      </c>
      <c r="J24" s="56"/>
      <c r="K24" s="17"/>
    </row>
    <row r="25" spans="2:11" ht="14.25" customHeight="1" x14ac:dyDescent="0.25">
      <c r="B25" s="13"/>
      <c r="C25" s="53">
        <v>15</v>
      </c>
      <c r="D25" s="54"/>
      <c r="E25" s="61"/>
      <c r="F25" s="175"/>
      <c r="G25" s="182" t="s">
        <v>117</v>
      </c>
      <c r="H25" s="64"/>
      <c r="I25" s="204"/>
      <c r="J25" s="56"/>
      <c r="K25" s="17"/>
    </row>
    <row r="26" spans="2:11" ht="14.25" customHeight="1" x14ac:dyDescent="0.25">
      <c r="B26" s="13"/>
      <c r="C26" s="57">
        <v>16</v>
      </c>
      <c r="D26" s="58" t="s">
        <v>203</v>
      </c>
      <c r="E26" s="59" t="s">
        <v>117</v>
      </c>
      <c r="F26" s="17"/>
      <c r="G26" s="183" t="s">
        <v>304</v>
      </c>
      <c r="H26" s="56"/>
      <c r="I26" s="204"/>
      <c r="J26" s="56"/>
      <c r="K26" s="17"/>
    </row>
    <row r="35" spans="7:7" ht="13.2" x14ac:dyDescent="0.25">
      <c r="G35" s="1"/>
    </row>
  </sheetData>
  <pageMargins left="0.75" right="0.75" top="1" bottom="1" header="0.51180555555555496" footer="0.51180555555555496"/>
  <pageSetup paperSize="9" firstPageNumber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6"/>
  <sheetViews>
    <sheetView showGridLines="0" zoomScale="75" zoomScaleNormal="75" workbookViewId="0"/>
  </sheetViews>
  <sheetFormatPr defaultRowHeight="13.2" x14ac:dyDescent="0.25"/>
  <cols>
    <col min="1" max="2" width="9" style="1"/>
    <col min="3" max="3" width="4.44140625" style="1"/>
    <col min="4" max="4" width="3.33203125" style="1"/>
    <col min="5" max="5" width="3.5546875" style="1"/>
    <col min="6" max="6" width="27.44140625" style="1"/>
    <col min="7" max="10" width="12.77734375" style="1"/>
    <col min="11" max="257" width="5.5546875" style="1"/>
    <col min="258" max="1025" width="5.5546875"/>
  </cols>
  <sheetData>
    <row r="1" spans="3:11" ht="20.25" customHeight="1" x14ac:dyDescent="0.4">
      <c r="C1"/>
      <c r="D1" s="2" t="s">
        <v>214</v>
      </c>
      <c r="E1"/>
      <c r="F1"/>
      <c r="G1"/>
      <c r="H1"/>
      <c r="I1"/>
      <c r="J1"/>
      <c r="K1"/>
    </row>
    <row r="2" spans="3:11" ht="15" customHeight="1" x14ac:dyDescent="0.3">
      <c r="C2"/>
      <c r="D2" s="4" t="s">
        <v>215</v>
      </c>
      <c r="E2"/>
      <c r="F2"/>
      <c r="G2"/>
      <c r="H2"/>
      <c r="I2"/>
      <c r="J2"/>
      <c r="K2"/>
    </row>
    <row r="3" spans="3:11" ht="15" customHeight="1" x14ac:dyDescent="0.25">
      <c r="C3"/>
      <c r="D3" s="6"/>
      <c r="E3"/>
      <c r="F3"/>
      <c r="G3" s="82" t="s">
        <v>216</v>
      </c>
      <c r="H3" s="17" t="str">
        <f>IF(J17="","",VLOOKUP(J17,D9:F26,3))</f>
        <v/>
      </c>
      <c r="I3"/>
      <c r="J3" s="1" t="str">
        <f>IF(J18="","",J18)</f>
        <v/>
      </c>
      <c r="K3"/>
    </row>
    <row r="4" spans="3:11" ht="15" customHeight="1" x14ac:dyDescent="0.25">
      <c r="C4"/>
      <c r="D4" s="6"/>
      <c r="E4"/>
      <c r="F4"/>
      <c r="G4" s="82" t="s">
        <v>217</v>
      </c>
      <c r="H4" s="1" t="str">
        <f>IF(J17="","",IF(I12=J17,VLOOKUP(I22,D9:F26,3),VLOOKUP(I12,D9:F26,3)))</f>
        <v/>
      </c>
      <c r="I4"/>
      <c r="J4"/>
      <c r="K4"/>
    </row>
    <row r="5" spans="3:11" ht="15" customHeight="1" x14ac:dyDescent="0.25">
      <c r="C5"/>
      <c r="D5" s="6"/>
      <c r="E5"/>
      <c r="F5"/>
      <c r="G5" s="82" t="s">
        <v>218</v>
      </c>
      <c r="H5" s="1" t="str">
        <f>IF(I12="","",IF(H10=I12,VLOOKUP(H14,$D$9:$F$26,3),VLOOKUP(H10,$D$9:$F$26,3)))</f>
        <v/>
      </c>
      <c r="I5"/>
      <c r="J5"/>
      <c r="K5"/>
    </row>
    <row r="6" spans="3:11" ht="15" customHeight="1" x14ac:dyDescent="0.25">
      <c r="C6"/>
      <c r="D6" s="6"/>
      <c r="E6"/>
      <c r="F6"/>
      <c r="G6" s="82" t="s">
        <v>218</v>
      </c>
      <c r="H6" s="1" t="str">
        <f>IF(I22="","",IF(H20=I22,VLOOKUP(H24,$D$9:$F$26,3),VLOOKUP(H20,$D$9:$F$26,3)))</f>
        <v/>
      </c>
      <c r="I6"/>
      <c r="J6"/>
      <c r="K6"/>
    </row>
    <row r="7" spans="3:11" x14ac:dyDescent="0.25">
      <c r="C7"/>
      <c r="D7"/>
      <c r="E7"/>
      <c r="F7"/>
      <c r="G7"/>
      <c r="H7"/>
      <c r="I7"/>
      <c r="J7"/>
      <c r="K7"/>
    </row>
    <row r="8" spans="3:11" ht="15" customHeight="1" x14ac:dyDescent="0.25">
      <c r="C8"/>
      <c r="D8" s="52"/>
      <c r="E8" s="52"/>
      <c r="F8" s="52"/>
      <c r="G8"/>
      <c r="H8"/>
      <c r="I8"/>
      <c r="J8"/>
      <c r="K8"/>
    </row>
    <row r="9" spans="3:11" ht="14.25" customHeight="1" x14ac:dyDescent="0.25">
      <c r="C9" s="13"/>
      <c r="D9" s="53">
        <v>1</v>
      </c>
      <c r="E9" s="54"/>
      <c r="F9" s="61" t="str">
        <f>IF(C9=0,"",INDEX(Nimet!$A$2:$D$251,C9,4))</f>
        <v/>
      </c>
      <c r="G9" s="66"/>
      <c r="H9" s="56"/>
      <c r="I9" s="56"/>
      <c r="J9" s="56"/>
      <c r="K9"/>
    </row>
    <row r="10" spans="3:11" ht="14.25" customHeight="1" x14ac:dyDescent="0.25">
      <c r="C10" s="13"/>
      <c r="D10" s="57">
        <v>2</v>
      </c>
      <c r="E10" s="58"/>
      <c r="F10" s="59" t="str">
        <f>IF(C10=0,"",INDEX(Nimet!$A$2:$D$251,C10,4))</f>
        <v/>
      </c>
      <c r="G10" s="60"/>
      <c r="H10" s="55"/>
      <c r="I10" s="56"/>
      <c r="J10" s="56"/>
      <c r="K10"/>
    </row>
    <row r="11" spans="3:11" ht="14.25" customHeight="1" x14ac:dyDescent="0.25">
      <c r="C11" s="13"/>
      <c r="D11" s="53">
        <v>3</v>
      </c>
      <c r="E11" s="54"/>
      <c r="F11" s="61" t="str">
        <f>IF(C11=0,"",INDEX(Nimet!$A$2:$D$251,C11,4))</f>
        <v/>
      </c>
      <c r="G11" s="62"/>
      <c r="H11" s="134"/>
      <c r="I11" s="56"/>
      <c r="J11" s="56"/>
      <c r="K11"/>
    </row>
    <row r="12" spans="3:11" ht="14.25" customHeight="1" x14ac:dyDescent="0.25">
      <c r="C12" s="13"/>
      <c r="D12" s="57">
        <v>4</v>
      </c>
      <c r="E12" s="58"/>
      <c r="F12" s="59" t="str">
        <f>IF(C12=0,"",INDEX(Nimet!$A$2:$D$251,C12,4))</f>
        <v/>
      </c>
      <c r="G12" s="69"/>
      <c r="H12" s="65"/>
      <c r="I12" s="55"/>
      <c r="J12" s="56"/>
      <c r="K12"/>
    </row>
    <row r="13" spans="3:11" ht="14.25" customHeight="1" x14ac:dyDescent="0.25">
      <c r="C13" s="13"/>
      <c r="D13" s="53">
        <v>5</v>
      </c>
      <c r="E13" s="54"/>
      <c r="F13" s="61" t="str">
        <f>IF(C13=0,"",INDEX(Nimet!$A$2:$D$251,C13,4))</f>
        <v/>
      </c>
      <c r="G13" s="66"/>
      <c r="H13" s="65"/>
      <c r="I13" s="134"/>
      <c r="J13" s="56"/>
      <c r="K13"/>
    </row>
    <row r="14" spans="3:11" ht="14.25" customHeight="1" x14ac:dyDescent="0.25">
      <c r="C14" s="13"/>
      <c r="D14" s="57">
        <v>6</v>
      </c>
      <c r="E14" s="58"/>
      <c r="F14" s="59" t="str">
        <f>IF(C14=0,"",INDEX(Nimet!$A$2:$D$251,C14,4))</f>
        <v/>
      </c>
      <c r="G14" s="60"/>
      <c r="H14" s="68"/>
      <c r="I14" s="65"/>
      <c r="J14" s="56"/>
      <c r="K14"/>
    </row>
    <row r="15" spans="3:11" ht="14.25" customHeight="1" x14ac:dyDescent="0.25">
      <c r="C15" s="13"/>
      <c r="D15" s="53">
        <v>7</v>
      </c>
      <c r="E15" s="54"/>
      <c r="F15" s="61" t="str">
        <f>IF(C15=0,"",INDEX(Nimet!$A$2:$D$251,C15,4))</f>
        <v/>
      </c>
      <c r="G15" s="62"/>
      <c r="H15" s="69"/>
      <c r="I15" s="65"/>
      <c r="J15" s="56"/>
      <c r="K15"/>
    </row>
    <row r="16" spans="3:11" ht="14.25" customHeight="1" x14ac:dyDescent="0.25">
      <c r="C16" s="13"/>
      <c r="D16" s="57">
        <v>8</v>
      </c>
      <c r="E16" s="58"/>
      <c r="F16" s="59" t="str">
        <f>IF(C16=0,"",INDEX(Nimet!$A$2:$D$251,C16,4))</f>
        <v/>
      </c>
      <c r="G16" s="69"/>
      <c r="H16" s="56"/>
      <c r="I16" s="65"/>
      <c r="J16" s="56"/>
      <c r="K16"/>
    </row>
    <row r="17" spans="3:11" ht="14.25" customHeight="1" x14ac:dyDescent="0.25">
      <c r="C17"/>
      <c r="D17" s="17"/>
      <c r="E17" s="83"/>
      <c r="F17" s="17"/>
      <c r="G17" s="64"/>
      <c r="H17" s="56"/>
      <c r="I17" s="65"/>
      <c r="J17" s="66"/>
      <c r="K17"/>
    </row>
    <row r="18" spans="3:11" ht="14.25" customHeight="1" x14ac:dyDescent="0.25">
      <c r="C18"/>
      <c r="D18" s="52"/>
      <c r="E18" s="58"/>
      <c r="F18" s="52"/>
      <c r="G18" s="84"/>
      <c r="H18" s="85"/>
      <c r="I18" s="65"/>
      <c r="J18" s="135"/>
      <c r="K18" s="17"/>
    </row>
    <row r="19" spans="3:11" ht="14.25" customHeight="1" x14ac:dyDescent="0.25">
      <c r="C19" s="13"/>
      <c r="D19" s="53">
        <v>9</v>
      </c>
      <c r="E19" s="54"/>
      <c r="F19" s="61" t="str">
        <f>IF(C19=0,"",INDEX(Nimet!$A$2:$D$251,C19,4))</f>
        <v/>
      </c>
      <c r="G19" s="66"/>
      <c r="H19" s="56"/>
      <c r="I19" s="65"/>
      <c r="J19" s="56"/>
      <c r="K19" s="17"/>
    </row>
    <row r="20" spans="3:11" ht="14.25" customHeight="1" x14ac:dyDescent="0.25">
      <c r="C20" s="13"/>
      <c r="D20" s="57">
        <v>10</v>
      </c>
      <c r="E20" s="58"/>
      <c r="F20" s="59" t="str">
        <f>IF(C20=0,"",INDEX(Nimet!$A$2:$D$251,C20,4))</f>
        <v/>
      </c>
      <c r="G20" s="60"/>
      <c r="H20" s="55"/>
      <c r="I20" s="65"/>
      <c r="J20" s="56"/>
      <c r="K20" s="17"/>
    </row>
    <row r="21" spans="3:11" ht="14.25" customHeight="1" x14ac:dyDescent="0.25">
      <c r="C21" s="13"/>
      <c r="D21" s="53">
        <v>11</v>
      </c>
      <c r="E21" s="54"/>
      <c r="F21" s="61" t="str">
        <f>IF(C21=0,"",INDEX(Nimet!$A$2:$D$251,C21,4))</f>
        <v/>
      </c>
      <c r="G21" s="62"/>
      <c r="H21" s="134"/>
      <c r="I21" s="65"/>
      <c r="J21" s="56"/>
      <c r="K21" s="17"/>
    </row>
    <row r="22" spans="3:11" ht="14.25" customHeight="1" x14ac:dyDescent="0.25">
      <c r="C22" s="13"/>
      <c r="D22" s="57">
        <v>12</v>
      </c>
      <c r="E22" s="58"/>
      <c r="F22" s="59" t="str">
        <f>IF(C22=0,"",INDEX(Nimet!$A$2:$D$251,C22,4))</f>
        <v/>
      </c>
      <c r="G22" s="69"/>
      <c r="H22" s="65"/>
      <c r="I22" s="68"/>
      <c r="J22" s="56"/>
      <c r="K22" s="17"/>
    </row>
    <row r="23" spans="3:11" ht="14.25" customHeight="1" x14ac:dyDescent="0.25">
      <c r="C23" s="13"/>
      <c r="D23" s="53">
        <v>13</v>
      </c>
      <c r="E23" s="54"/>
      <c r="F23" s="61" t="str">
        <f>IF(C23=0,"",INDEX(Nimet!$A$2:$D$251,C23,4))</f>
        <v/>
      </c>
      <c r="G23" s="66"/>
      <c r="H23" s="65"/>
      <c r="I23" s="69"/>
      <c r="J23" s="56"/>
      <c r="K23" s="17"/>
    </row>
    <row r="24" spans="3:11" ht="14.25" customHeight="1" x14ac:dyDescent="0.25">
      <c r="C24" s="13"/>
      <c r="D24" s="57">
        <v>14</v>
      </c>
      <c r="E24" s="58"/>
      <c r="F24" s="59" t="str">
        <f>IF(C24=0,"",INDEX(Nimet!$A$2:$D$251,C24,4))</f>
        <v/>
      </c>
      <c r="G24" s="60"/>
      <c r="H24" s="68"/>
      <c r="I24" s="56"/>
      <c r="J24" s="56"/>
      <c r="K24" s="17"/>
    </row>
    <row r="25" spans="3:11" ht="14.25" customHeight="1" x14ac:dyDescent="0.25">
      <c r="C25" s="13"/>
      <c r="D25" s="53">
        <v>15</v>
      </c>
      <c r="E25" s="54"/>
      <c r="F25" s="61" t="str">
        <f>IF(C25=0,"",INDEX(Nimet!$A$2:$D$251,C25,4))</f>
        <v/>
      </c>
      <c r="G25" s="62"/>
      <c r="H25" s="69"/>
      <c r="I25" s="56"/>
      <c r="J25" s="56"/>
      <c r="K25" s="17"/>
    </row>
    <row r="26" spans="3:11" ht="14.25" customHeight="1" x14ac:dyDescent="0.25">
      <c r="C26" s="13"/>
      <c r="D26" s="57">
        <v>16</v>
      </c>
      <c r="E26" s="58"/>
      <c r="F26" s="59" t="str">
        <f>IF(C26=0,"",INDEX(Nimet!$A$2:$D$251,C26,4))</f>
        <v/>
      </c>
      <c r="G26" s="69"/>
      <c r="H26" s="56"/>
      <c r="I26" s="56"/>
      <c r="J26" s="56"/>
      <c r="K26" s="17"/>
    </row>
  </sheetData>
  <sheetProtection sheet="1" objects="1" scenarios="1"/>
  <pageMargins left="0.51180555555555496" right="0.118055555555556" top="0.47222222222222199" bottom="0.66944444444444395" header="0.51180555555555496" footer="0.51180555555555496"/>
  <pageSetup paperSize="0" scale="0" firstPageNumber="0" orientation="portrait" usePrinterDefaults="0" horizontalDpi="0" verticalDpi="0" copies="0"/>
  <headerFooter>
    <oddFooter>&amp;C&amp;A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6"/>
  <sheetViews>
    <sheetView showGridLines="0" zoomScale="75" zoomScaleNormal="75" workbookViewId="0">
      <selection activeCell="H4" sqref="H4"/>
    </sheetView>
  </sheetViews>
  <sheetFormatPr defaultRowHeight="13.2" x14ac:dyDescent="0.25"/>
  <cols>
    <col min="1" max="2" width="9" style="1"/>
    <col min="3" max="3" width="4.44140625" style="1"/>
    <col min="4" max="4" width="3.33203125" style="1"/>
    <col min="5" max="5" width="3.5546875" style="1"/>
    <col min="6" max="6" width="27.44140625" style="1"/>
    <col min="7" max="10" width="12.77734375" style="1"/>
    <col min="11" max="257" width="5.5546875" style="1"/>
    <col min="258" max="1025" width="5.5546875"/>
  </cols>
  <sheetData>
    <row r="1" spans="3:10" ht="20.25" customHeight="1" x14ac:dyDescent="0.4">
      <c r="C1"/>
      <c r="D1" s="2" t="s">
        <v>214</v>
      </c>
      <c r="E1"/>
      <c r="F1"/>
      <c r="G1"/>
      <c r="H1"/>
      <c r="I1"/>
      <c r="J1"/>
    </row>
    <row r="2" spans="3:10" ht="15" customHeight="1" x14ac:dyDescent="0.3">
      <c r="C2"/>
      <c r="D2" s="4" t="s">
        <v>215</v>
      </c>
      <c r="E2"/>
      <c r="F2"/>
      <c r="G2"/>
      <c r="H2"/>
      <c r="I2"/>
      <c r="J2"/>
    </row>
    <row r="3" spans="3:10" ht="15" customHeight="1" x14ac:dyDescent="0.25">
      <c r="C3"/>
      <c r="D3" s="6"/>
      <c r="E3"/>
      <c r="F3"/>
      <c r="G3" s="82" t="s">
        <v>216</v>
      </c>
      <c r="H3" s="17" t="str">
        <f>IF(I12="","",VLOOKUP(I12,D9:F16,3))</f>
        <v/>
      </c>
      <c r="I3"/>
      <c r="J3" s="1" t="str">
        <f>IF(I13="","",I13)</f>
        <v/>
      </c>
    </row>
    <row r="4" spans="3:10" ht="15" customHeight="1" x14ac:dyDescent="0.25">
      <c r="C4"/>
      <c r="D4" s="6"/>
      <c r="E4"/>
      <c r="F4"/>
      <c r="G4" s="82" t="s">
        <v>217</v>
      </c>
      <c r="H4" s="1" t="str">
        <f>IF(I12="","",IF(H10=I12,VLOOKUP(H14,D9:F16,3),VLOOKUP(H10,D9:F16,3)))</f>
        <v/>
      </c>
      <c r="I4"/>
      <c r="J4"/>
    </row>
    <row r="5" spans="3:10" ht="15" customHeight="1" x14ac:dyDescent="0.25">
      <c r="C5"/>
      <c r="D5" s="6"/>
      <c r="E5"/>
      <c r="F5"/>
      <c r="G5" s="82" t="s">
        <v>218</v>
      </c>
      <c r="H5" s="1" t="str">
        <f>IF(H10="","",IF(G9=H10,VLOOKUP(G11,$D$9:$F$16,3),VLOOKUP(G9,$D$9:$F$16,3)))</f>
        <v/>
      </c>
      <c r="I5"/>
      <c r="J5"/>
    </row>
    <row r="6" spans="3:10" ht="15" customHeight="1" x14ac:dyDescent="0.25">
      <c r="C6"/>
      <c r="D6" s="6"/>
      <c r="E6"/>
      <c r="F6"/>
      <c r="G6" s="82" t="s">
        <v>218</v>
      </c>
      <c r="H6" s="1" t="str">
        <f>IF(H14="","",IF(G13=H14,VLOOKUP(G15,$D$9:$F$16,3),VLOOKUP(G13,$D$9:$F$16,3)))</f>
        <v/>
      </c>
      <c r="I6"/>
      <c r="J6"/>
    </row>
    <row r="7" spans="3:10" x14ac:dyDescent="0.25">
      <c r="C7"/>
      <c r="D7"/>
      <c r="E7"/>
      <c r="F7"/>
      <c r="G7"/>
      <c r="H7"/>
      <c r="I7"/>
      <c r="J7"/>
    </row>
    <row r="8" spans="3:10" ht="15" customHeight="1" x14ac:dyDescent="0.25">
      <c r="C8"/>
      <c r="D8" s="52"/>
      <c r="E8" s="52"/>
      <c r="F8" s="52"/>
      <c r="G8"/>
      <c r="H8"/>
      <c r="I8"/>
      <c r="J8"/>
    </row>
    <row r="9" spans="3:10" ht="14.25" customHeight="1" x14ac:dyDescent="0.25">
      <c r="C9" s="13"/>
      <c r="D9" s="53">
        <v>1</v>
      </c>
      <c r="E9" s="54"/>
      <c r="F9" s="61" t="str">
        <f>IF(C9=0,"",INDEX(Nimet!$A$2:$D$251,C9,4))</f>
        <v/>
      </c>
      <c r="G9" s="66"/>
      <c r="H9" s="56"/>
      <c r="I9" s="56"/>
      <c r="J9" s="18"/>
    </row>
    <row r="10" spans="3:10" ht="14.25" customHeight="1" x14ac:dyDescent="0.25">
      <c r="C10" s="13"/>
      <c r="D10" s="57">
        <v>2</v>
      </c>
      <c r="E10" s="58"/>
      <c r="F10" s="59" t="str">
        <f>IF(C10=0,"",INDEX(Nimet!$A$2:$D$251,C10,4))</f>
        <v/>
      </c>
      <c r="G10" s="60"/>
      <c r="H10" s="55"/>
      <c r="I10" s="56"/>
      <c r="J10" s="18"/>
    </row>
    <row r="11" spans="3:10" ht="14.25" customHeight="1" x14ac:dyDescent="0.25">
      <c r="C11" s="13"/>
      <c r="D11" s="53">
        <v>3</v>
      </c>
      <c r="E11" s="54"/>
      <c r="F11" s="61" t="str">
        <f>IF(C11=0,"",INDEX(Nimet!$A$2:$D$251,C11,4))</f>
        <v/>
      </c>
      <c r="G11" s="62"/>
      <c r="H11" s="134"/>
      <c r="I11" s="56"/>
      <c r="J11" s="18"/>
    </row>
    <row r="12" spans="3:10" ht="14.25" customHeight="1" x14ac:dyDescent="0.25">
      <c r="C12" s="13"/>
      <c r="D12" s="57">
        <v>4</v>
      </c>
      <c r="E12" s="58"/>
      <c r="F12" s="59" t="str">
        <f>IF(C12=0,"",INDEX(Nimet!$A$2:$D$251,C12,4))</f>
        <v/>
      </c>
      <c r="G12" s="69"/>
      <c r="H12" s="65"/>
      <c r="I12" s="55"/>
      <c r="J12" s="18"/>
    </row>
    <row r="13" spans="3:10" ht="14.25" customHeight="1" x14ac:dyDescent="0.25">
      <c r="C13" s="13"/>
      <c r="D13" s="53">
        <v>5</v>
      </c>
      <c r="E13" s="54"/>
      <c r="F13" s="61" t="str">
        <f>IF(C13=0,"",INDEX(Nimet!$A$2:$D$251,C13,4))</f>
        <v/>
      </c>
      <c r="G13" s="66"/>
      <c r="H13" s="65"/>
      <c r="I13" s="135"/>
      <c r="J13" s="18"/>
    </row>
    <row r="14" spans="3:10" ht="14.25" customHeight="1" x14ac:dyDescent="0.25">
      <c r="C14" s="13"/>
      <c r="D14" s="57">
        <v>6</v>
      </c>
      <c r="E14" s="58"/>
      <c r="F14" s="59" t="str">
        <f>IF(C14=0,"",INDEX(Nimet!$A$2:$D$251,C14,4))</f>
        <v/>
      </c>
      <c r="G14" s="60"/>
      <c r="H14" s="68"/>
      <c r="I14" s="56"/>
      <c r="J14" s="18"/>
    </row>
    <row r="15" spans="3:10" ht="14.25" customHeight="1" x14ac:dyDescent="0.25">
      <c r="C15" s="13"/>
      <c r="D15" s="53">
        <v>7</v>
      </c>
      <c r="E15" s="54"/>
      <c r="F15" s="61" t="str">
        <f>IF(C15=0,"",INDEX(Nimet!$A$2:$D$251,C15,4))</f>
        <v/>
      </c>
      <c r="G15" s="62"/>
      <c r="H15" s="69"/>
      <c r="I15" s="56"/>
      <c r="J15" s="18"/>
    </row>
    <row r="16" spans="3:10" ht="14.25" customHeight="1" x14ac:dyDescent="0.25">
      <c r="C16" s="13"/>
      <c r="D16" s="57">
        <v>8</v>
      </c>
      <c r="E16" s="58"/>
      <c r="F16" s="59" t="str">
        <f>IF(C16=0,"",INDEX(Nimet!$A$2:$D$251,C16,4))</f>
        <v/>
      </c>
      <c r="G16" s="69"/>
      <c r="H16" s="56"/>
      <c r="I16" s="56"/>
      <c r="J16" s="18"/>
    </row>
  </sheetData>
  <pageMargins left="0.51180555555555496" right="0.118055555555556" top="0.47222222222222199" bottom="0.66944444444444395" header="0.51180555555555496" footer="0.51180555555555496"/>
  <pageSetup paperSize="0" scale="0" firstPageNumber="0" orientation="portrait" usePrinterDefaults="0" horizontalDpi="0" verticalDpi="0" copies="0"/>
  <headerFooter>
    <oddFooter>&amp;C&amp;A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6"/>
  <sheetViews>
    <sheetView showGridLines="0" topLeftCell="B1" zoomScale="75" zoomScaleNormal="75" workbookViewId="0">
      <selection activeCell="B1" sqref="B1"/>
    </sheetView>
  </sheetViews>
  <sheetFormatPr defaultRowHeight="13.2" outlineLevelRow="1" x14ac:dyDescent="0.25"/>
  <cols>
    <col min="1" max="1" width="9" style="1"/>
    <col min="2" max="2" width="5" style="1"/>
    <col min="3" max="3" width="3.33203125" style="1"/>
    <col min="4" max="4" width="3.5546875" style="1"/>
    <col min="5" max="5" width="32.44140625" style="1"/>
    <col min="6" max="25" width="2.88671875" style="1"/>
    <col min="26" max="30" width="2.6640625" style="1"/>
    <col min="31" max="35" width="2.88671875" style="1"/>
    <col min="36" max="38" width="14.21875" style="1"/>
    <col min="39" max="39" width="3.21875" style="1"/>
    <col min="40" max="40" width="14.21875" style="1"/>
    <col min="41" max="257" width="9" style="1"/>
  </cols>
  <sheetData>
    <row r="1" spans="1:41" ht="20.25" customHeight="1" x14ac:dyDescent="0.4">
      <c r="A1"/>
      <c r="B1"/>
      <c r="C1" s="2" t="s">
        <v>214</v>
      </c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 s="3" t="s">
        <v>1</v>
      </c>
      <c r="AF1" s="3"/>
      <c r="AG1" s="3"/>
      <c r="AH1" s="3"/>
      <c r="AI1" s="3"/>
      <c r="AJ1"/>
      <c r="AK1"/>
      <c r="AL1"/>
      <c r="AM1"/>
      <c r="AN1"/>
      <c r="AO1"/>
    </row>
    <row r="2" spans="1:41" ht="18" customHeight="1" x14ac:dyDescent="0.3">
      <c r="A2"/>
      <c r="B2"/>
      <c r="C2" s="4" t="s">
        <v>215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 s="1" t="s">
        <v>3</v>
      </c>
      <c r="AF2"/>
      <c r="AG2"/>
      <c r="AH2"/>
      <c r="AI2"/>
      <c r="AJ2" s="5" t="s">
        <v>219</v>
      </c>
      <c r="AK2" s="5" t="s">
        <v>5</v>
      </c>
      <c r="AL2" s="5" t="s">
        <v>220</v>
      </c>
      <c r="AM2"/>
      <c r="AN2"/>
      <c r="AO2"/>
    </row>
    <row r="3" spans="1:41" ht="15" customHeight="1" x14ac:dyDescent="0.25">
      <c r="A3"/>
      <c r="B3"/>
      <c r="C3" s="6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 s="1" t="s">
        <v>6</v>
      </c>
      <c r="AF3"/>
      <c r="AG3"/>
      <c r="AH3"/>
      <c r="AI3"/>
      <c r="AJ3" s="5" t="s">
        <v>7</v>
      </c>
      <c r="AK3" s="5" t="s">
        <v>221</v>
      </c>
      <c r="AL3" s="5" t="s">
        <v>222</v>
      </c>
      <c r="AM3"/>
      <c r="AN3"/>
      <c r="AO3"/>
    </row>
    <row r="4" spans="1:41" ht="15" customHeight="1" x14ac:dyDescent="0.25">
      <c r="A4"/>
      <c r="B4"/>
      <c r="C4" s="6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 s="1" t="s">
        <v>9</v>
      </c>
      <c r="AF4"/>
      <c r="AG4"/>
      <c r="AH4"/>
      <c r="AI4"/>
      <c r="AJ4" s="5" t="s">
        <v>4</v>
      </c>
      <c r="AK4" s="5" t="s">
        <v>223</v>
      </c>
      <c r="AL4" s="5" t="s">
        <v>224</v>
      </c>
      <c r="AM4"/>
      <c r="AN4"/>
      <c r="AO4"/>
    </row>
    <row r="5" spans="1:41" ht="15" customHeight="1" x14ac:dyDescent="0.25">
      <c r="A5"/>
      <c r="B5"/>
      <c r="C5" s="6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 s="1" t="s">
        <v>225</v>
      </c>
      <c r="AF5"/>
      <c r="AG5"/>
      <c r="AH5"/>
      <c r="AI5"/>
      <c r="AJ5" s="5" t="s">
        <v>226</v>
      </c>
      <c r="AK5" s="5" t="s">
        <v>8</v>
      </c>
      <c r="AL5" s="5" t="s">
        <v>227</v>
      </c>
      <c r="AM5"/>
      <c r="AN5"/>
      <c r="AO5"/>
    </row>
    <row r="6" spans="1:41" ht="15" customHeight="1" x14ac:dyDescent="0.25">
      <c r="A6"/>
      <c r="B6"/>
      <c r="C6" s="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 s="1" t="s">
        <v>228</v>
      </c>
      <c r="AF6"/>
      <c r="AG6"/>
      <c r="AH6"/>
      <c r="AI6"/>
      <c r="AJ6" s="5" t="s">
        <v>10</v>
      </c>
      <c r="AK6" s="5" t="s">
        <v>11</v>
      </c>
      <c r="AL6" s="5" t="s">
        <v>229</v>
      </c>
      <c r="AM6"/>
      <c r="AN6"/>
      <c r="AO6"/>
    </row>
    <row r="7" spans="1:41" ht="15" customHeight="1" x14ac:dyDescent="0.25">
      <c r="A7"/>
      <c r="B7"/>
      <c r="C7" s="6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ht="14.25" customHeight="1" x14ac:dyDescent="0.25">
      <c r="A8"/>
      <c r="B8"/>
      <c r="C8" s="7" t="s">
        <v>13</v>
      </c>
      <c r="D8" s="8"/>
      <c r="E8" s="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ht="14.25" customHeight="1" x14ac:dyDescent="0.25">
      <c r="A9"/>
      <c r="B9"/>
      <c r="C9" s="9"/>
      <c r="D9" s="10"/>
      <c r="E9" s="11"/>
      <c r="F9" s="214">
        <v>1</v>
      </c>
      <c r="G9" s="214"/>
      <c r="H9" s="214"/>
      <c r="I9" s="214"/>
      <c r="J9" s="214"/>
      <c r="K9" s="214">
        <v>2</v>
      </c>
      <c r="L9" s="214"/>
      <c r="M9" s="214"/>
      <c r="N9" s="214"/>
      <c r="O9" s="214"/>
      <c r="P9" s="214">
        <v>3</v>
      </c>
      <c r="Q9" s="214"/>
      <c r="R9" s="214"/>
      <c r="S9" s="214"/>
      <c r="T9" s="214"/>
      <c r="U9" s="214">
        <v>4</v>
      </c>
      <c r="V9" s="214"/>
      <c r="W9" s="214"/>
      <c r="X9" s="214"/>
      <c r="Y9" s="214"/>
      <c r="Z9" s="214">
        <v>5</v>
      </c>
      <c r="AA9" s="214"/>
      <c r="AB9" s="214"/>
      <c r="AC9" s="214"/>
      <c r="AD9" s="214"/>
      <c r="AE9" s="214">
        <v>6</v>
      </c>
      <c r="AF9" s="214"/>
      <c r="AG9" s="214"/>
      <c r="AH9" s="214"/>
      <c r="AI9" s="214"/>
      <c r="AJ9" s="12" t="s">
        <v>14</v>
      </c>
      <c r="AK9" s="12" t="s">
        <v>15</v>
      </c>
      <c r="AL9" s="12" t="s">
        <v>16</v>
      </c>
      <c r="AM9"/>
      <c r="AN9"/>
      <c r="AO9"/>
    </row>
    <row r="10" spans="1:41" ht="14.25" customHeight="1" x14ac:dyDescent="0.25">
      <c r="A10"/>
      <c r="B10" s="13"/>
      <c r="C10" s="14">
        <v>1</v>
      </c>
      <c r="D10" s="15"/>
      <c r="E10" s="11" t="str">
        <f>IF(B10=0,"",INDEX(Nimet!$A$2:$D$251,B10,4))</f>
        <v/>
      </c>
      <c r="F10" s="216"/>
      <c r="G10" s="216"/>
      <c r="H10" s="216"/>
      <c r="I10" s="216"/>
      <c r="J10" s="216"/>
      <c r="K10" s="215" t="str">
        <f>CONCATENATE(AC34,"-",AE34)</f>
        <v>0-0</v>
      </c>
      <c r="L10" s="215"/>
      <c r="M10" s="215"/>
      <c r="N10" s="215"/>
      <c r="O10" s="215"/>
      <c r="P10" s="215" t="str">
        <f>CONCATENATE(AC26,"-",AE26)</f>
        <v>0-0</v>
      </c>
      <c r="Q10" s="215"/>
      <c r="R10" s="215"/>
      <c r="S10" s="215"/>
      <c r="T10" s="215"/>
      <c r="U10" s="215" t="str">
        <f>CONCATENATE(AC22,"-",AE22)</f>
        <v>0-0</v>
      </c>
      <c r="V10" s="215"/>
      <c r="W10" s="215"/>
      <c r="X10" s="215"/>
      <c r="Y10" s="215"/>
      <c r="Z10" s="215" t="str">
        <f>CONCATENATE(AC18,"-",AE18)</f>
        <v>0-0</v>
      </c>
      <c r="AA10" s="215"/>
      <c r="AB10" s="215"/>
      <c r="AC10" s="215"/>
      <c r="AD10" s="215"/>
      <c r="AE10" s="215" t="str">
        <f>CONCATENATE(AC30,"-",AE30)</f>
        <v>0-0</v>
      </c>
      <c r="AF10" s="215"/>
      <c r="AG10" s="215"/>
      <c r="AH10" s="215"/>
      <c r="AI10" s="215"/>
      <c r="AJ10" s="12" t="str">
        <f>CONCATENATE(AG18+AG22+AG26+AG30+AG34,"-",AI18+AI22+AI26+AI30+AI34)</f>
        <v>0-0</v>
      </c>
      <c r="AK10" s="12" t="str">
        <f>CONCATENATE(AC18+AC22+AC26+AC30+AC34,"-",AE18+AE22+AE26+AE30+AE34)</f>
        <v>0-0</v>
      </c>
      <c r="AL10" s="16"/>
      <c r="AM10"/>
      <c r="AN10"/>
      <c r="AO10"/>
    </row>
    <row r="11" spans="1:41" ht="14.25" customHeight="1" x14ac:dyDescent="0.25">
      <c r="A11"/>
      <c r="B11" s="13"/>
      <c r="C11" s="14">
        <v>2</v>
      </c>
      <c r="D11" s="15"/>
      <c r="E11" s="11" t="str">
        <f>IF(B11=0,"",INDEX(Nimet!$A$2:$D$251,B11,4))</f>
        <v/>
      </c>
      <c r="F11" s="215" t="str">
        <f>CONCATENATE(AE34,"-",AC34)</f>
        <v>0-0</v>
      </c>
      <c r="G11" s="215"/>
      <c r="H11" s="215"/>
      <c r="I11" s="215"/>
      <c r="J11" s="215"/>
      <c r="K11" s="216"/>
      <c r="L11" s="216"/>
      <c r="M11" s="216"/>
      <c r="N11" s="216"/>
      <c r="O11" s="216"/>
      <c r="P11" s="215" t="str">
        <f>CONCATENATE(AC31,"-",AE31)</f>
        <v>0-0</v>
      </c>
      <c r="Q11" s="215"/>
      <c r="R11" s="215"/>
      <c r="S11" s="215"/>
      <c r="T11" s="215"/>
      <c r="U11" s="215" t="str">
        <f>CONCATENATE(AC19,"-",AE19)</f>
        <v>0-0</v>
      </c>
      <c r="V11" s="215"/>
      <c r="W11" s="215"/>
      <c r="X11" s="215"/>
      <c r="Y11" s="215"/>
      <c r="Z11" s="215" t="str">
        <f>CONCATENATE(AC27,"-",AE27)</f>
        <v>0-0</v>
      </c>
      <c r="AA11" s="215"/>
      <c r="AB11" s="215"/>
      <c r="AC11" s="215"/>
      <c r="AD11" s="215"/>
      <c r="AE11" s="215" t="str">
        <f>CONCATENATE(AC23,"-",AE23)</f>
        <v>0-0</v>
      </c>
      <c r="AF11" s="215"/>
      <c r="AG11" s="215"/>
      <c r="AH11" s="215"/>
      <c r="AI11" s="215"/>
      <c r="AJ11" s="27" t="str">
        <f>CONCATENATE(AG19+AG23+AG27+AG31+AI34,"-",AI19+AI23+AI27+AI31+AG34)</f>
        <v>0-0</v>
      </c>
      <c r="AK11" s="12" t="str">
        <f>CONCATENATE(AC19+AC23+AC27+AC31+AE34,"-",AE19+AE23+AE27+AE31+AC34)</f>
        <v>0-0</v>
      </c>
      <c r="AL11" s="16"/>
      <c r="AM11"/>
      <c r="AN11"/>
      <c r="AO11"/>
    </row>
    <row r="12" spans="1:41" ht="14.25" customHeight="1" x14ac:dyDescent="0.25">
      <c r="A12"/>
      <c r="B12" s="13"/>
      <c r="C12" s="14">
        <v>3</v>
      </c>
      <c r="D12" s="15"/>
      <c r="E12" s="11" t="str">
        <f>IF(B12=0,"",INDEX(Nimet!$A$2:$D$251,B12,4))</f>
        <v/>
      </c>
      <c r="F12" s="215" t="str">
        <f>CONCATENATE(AE26,"-",AC26)</f>
        <v>0-0</v>
      </c>
      <c r="G12" s="215"/>
      <c r="H12" s="215"/>
      <c r="I12" s="215"/>
      <c r="J12" s="215"/>
      <c r="K12" s="215" t="str">
        <f>CONCATENATE(AE31,"-",AC31)</f>
        <v>0-0</v>
      </c>
      <c r="L12" s="215"/>
      <c r="M12" s="215"/>
      <c r="N12" s="215"/>
      <c r="O12" s="215"/>
      <c r="P12" s="216"/>
      <c r="Q12" s="216"/>
      <c r="R12" s="216"/>
      <c r="S12" s="216"/>
      <c r="T12" s="216"/>
      <c r="U12" s="215" t="str">
        <f>CONCATENATE(AC35,"-",AE35)</f>
        <v>0-0</v>
      </c>
      <c r="V12" s="215"/>
      <c r="W12" s="215"/>
      <c r="X12" s="215"/>
      <c r="Y12" s="215"/>
      <c r="Z12" s="215" t="str">
        <f>CONCATENATE(AC24,"-",AE24)</f>
        <v>0-0</v>
      </c>
      <c r="AA12" s="215"/>
      <c r="AB12" s="215"/>
      <c r="AC12" s="215"/>
      <c r="AD12" s="215"/>
      <c r="AE12" s="215" t="str">
        <f>CONCATENATE(AC20,"-",AE20)</f>
        <v>0-0</v>
      </c>
      <c r="AF12" s="215"/>
      <c r="AG12" s="215"/>
      <c r="AH12" s="215"/>
      <c r="AI12" s="215"/>
      <c r="AJ12" s="12" t="str">
        <f>CONCATENATE(AG20+AG24+AI26+AI31+AG35,"-",AI20+AI24+AG26+AG31+AI35)</f>
        <v>0-0</v>
      </c>
      <c r="AK12" s="12" t="str">
        <f>CONCATENATE(AC20+AC24+AE26+AE31+AC35,"-",AE20+AE24+AC26+AC31+AE35)</f>
        <v>0-0</v>
      </c>
      <c r="AL12" s="16"/>
      <c r="AM12"/>
      <c r="AN12"/>
      <c r="AO12"/>
    </row>
    <row r="13" spans="1:41" ht="14.25" customHeight="1" x14ac:dyDescent="0.25">
      <c r="A13"/>
      <c r="B13" s="13"/>
      <c r="C13" s="14">
        <v>4</v>
      </c>
      <c r="D13" s="15"/>
      <c r="E13" s="11" t="str">
        <f>IF(B13=0,"",INDEX(Nimet!$A$2:$D$251,B13,4))</f>
        <v/>
      </c>
      <c r="F13" s="215" t="str">
        <f>CONCATENATE(AE22,"-",AC22)</f>
        <v>0-0</v>
      </c>
      <c r="G13" s="215"/>
      <c r="H13" s="215"/>
      <c r="I13" s="215"/>
      <c r="J13" s="215"/>
      <c r="K13" s="215" t="str">
        <f>CONCATENATE(AE19,"-",AC19)</f>
        <v>0-0</v>
      </c>
      <c r="L13" s="215"/>
      <c r="M13" s="215"/>
      <c r="N13" s="215"/>
      <c r="O13" s="215"/>
      <c r="P13" s="215" t="str">
        <f>CONCATENATE(AE35,"-",AC35)</f>
        <v>0-0</v>
      </c>
      <c r="Q13" s="215"/>
      <c r="R13" s="215"/>
      <c r="S13" s="215"/>
      <c r="T13" s="215"/>
      <c r="U13" s="216"/>
      <c r="V13" s="216"/>
      <c r="W13" s="216"/>
      <c r="X13" s="216"/>
      <c r="Y13" s="216"/>
      <c r="Z13" s="215" t="str">
        <f>CONCATENATE(AC32,"-",AE32)</f>
        <v>0-0</v>
      </c>
      <c r="AA13" s="215"/>
      <c r="AB13" s="215"/>
      <c r="AC13" s="215"/>
      <c r="AD13" s="215"/>
      <c r="AE13" s="215" t="str">
        <f>CONCATENATE(AC28,"-",AE28)</f>
        <v>0-0</v>
      </c>
      <c r="AF13" s="215"/>
      <c r="AG13" s="215"/>
      <c r="AH13" s="215"/>
      <c r="AI13" s="215"/>
      <c r="AJ13" s="12" t="str">
        <f>CONCATENATE(AI19+AI22+AG28+AG32+AI35,"-",AG19+AG22+AI28+AI32+AG35)</f>
        <v>0-0</v>
      </c>
      <c r="AK13" s="12" t="str">
        <f>CONCATENATE(AE19+AE22+AC28+AC32+AE35,"-",AC19+AC22+AE28+AE32+AC35)</f>
        <v>0-0</v>
      </c>
      <c r="AL13" s="16"/>
      <c r="AM13"/>
      <c r="AN13"/>
      <c r="AO13"/>
    </row>
    <row r="14" spans="1:41" ht="14.25" customHeight="1" x14ac:dyDescent="0.25">
      <c r="A14"/>
      <c r="B14" s="13"/>
      <c r="C14" s="14">
        <v>5</v>
      </c>
      <c r="D14" s="15"/>
      <c r="E14" s="11" t="str">
        <f>IF(B14=0,"",INDEX(Nimet!$A$2:$D$251,B14,4))</f>
        <v/>
      </c>
      <c r="F14" s="215" t="str">
        <f>CONCATENATE(AE18,"-",AC18)</f>
        <v>0-0</v>
      </c>
      <c r="G14" s="215"/>
      <c r="H14" s="215"/>
      <c r="I14" s="215"/>
      <c r="J14" s="215"/>
      <c r="K14" s="215" t="str">
        <f>CONCATENATE(AE27,"-",AC27)</f>
        <v>0-0</v>
      </c>
      <c r="L14" s="215"/>
      <c r="M14" s="215"/>
      <c r="N14" s="215"/>
      <c r="O14" s="215"/>
      <c r="P14" s="215" t="str">
        <f>CONCATENATE(AE24,"-",AC24)</f>
        <v>0-0</v>
      </c>
      <c r="Q14" s="215"/>
      <c r="R14" s="215"/>
      <c r="S14" s="215"/>
      <c r="T14" s="215"/>
      <c r="U14" s="215" t="str">
        <f>CONCATENATE(AE32,"-",AC32)</f>
        <v>0-0</v>
      </c>
      <c r="V14" s="215"/>
      <c r="W14" s="215"/>
      <c r="X14" s="215"/>
      <c r="Y14" s="215"/>
      <c r="Z14" s="216"/>
      <c r="AA14" s="216"/>
      <c r="AB14" s="216"/>
      <c r="AC14" s="216"/>
      <c r="AD14" s="216"/>
      <c r="AE14" s="215" t="str">
        <f>CONCATENATE(AC36,"-",AE36)</f>
        <v>0-0</v>
      </c>
      <c r="AF14" s="215"/>
      <c r="AG14" s="215"/>
      <c r="AH14" s="215"/>
      <c r="AI14" s="215"/>
      <c r="AJ14" s="12" t="str">
        <f>CONCATENATE(AI18+AI24+AI27+AI32+AG36,"-",AG18+AG24+AG27+AG32+AI36)</f>
        <v>0-0</v>
      </c>
      <c r="AK14" s="12" t="str">
        <f>CONCATENATE(AE18+AE24+AE27+AE32+AC36,"-",AC18+AC24+AC27+AC32+AE36)</f>
        <v>0-0</v>
      </c>
      <c r="AL14" s="16"/>
      <c r="AM14"/>
      <c r="AN14"/>
      <c r="AO14"/>
    </row>
    <row r="15" spans="1:41" ht="14.25" customHeight="1" x14ac:dyDescent="0.25">
      <c r="A15"/>
      <c r="B15" s="13"/>
      <c r="C15" s="14">
        <v>6</v>
      </c>
      <c r="D15" s="15"/>
      <c r="E15" s="11" t="str">
        <f>IF(B15=0,"",INDEX(Nimet!$A$2:$D$251,B15,4))</f>
        <v/>
      </c>
      <c r="F15" s="215" t="str">
        <f>CONCATENATE(AE30,"-",AC30)</f>
        <v>0-0</v>
      </c>
      <c r="G15" s="215"/>
      <c r="H15" s="215"/>
      <c r="I15" s="215"/>
      <c r="J15" s="215"/>
      <c r="K15" s="215" t="str">
        <f>CONCATENATE(AE23,"-",AC23)</f>
        <v>0-0</v>
      </c>
      <c r="L15" s="215"/>
      <c r="M15" s="215"/>
      <c r="N15" s="215"/>
      <c r="O15" s="215"/>
      <c r="P15" s="215" t="str">
        <f>CONCATENATE(AE20,"-",AC20)</f>
        <v>0-0</v>
      </c>
      <c r="Q15" s="215"/>
      <c r="R15" s="215"/>
      <c r="S15" s="215"/>
      <c r="T15" s="215"/>
      <c r="U15" s="215" t="str">
        <f>CONCATENATE(AE28,"-",AC28)</f>
        <v>0-0</v>
      </c>
      <c r="V15" s="215"/>
      <c r="W15" s="215"/>
      <c r="X15" s="215"/>
      <c r="Y15" s="215"/>
      <c r="Z15" s="215" t="str">
        <f>CONCATENATE(AE36,"-",AC36)</f>
        <v>0-0</v>
      </c>
      <c r="AA15" s="215"/>
      <c r="AB15" s="215"/>
      <c r="AC15" s="215"/>
      <c r="AD15" s="215"/>
      <c r="AE15" s="216"/>
      <c r="AF15" s="216"/>
      <c r="AG15" s="216"/>
      <c r="AH15" s="216"/>
      <c r="AI15" s="216"/>
      <c r="AJ15" s="12" t="str">
        <f>CONCATENATE(AI20+AI23+AI28+AI30+AI36,"-",AG20+AG23+AG28+AG30+AG36)</f>
        <v>0-0</v>
      </c>
      <c r="AK15" s="12" t="str">
        <f>CONCATENATE(AE20+AE23+AE28+AE30+AE36,"-",AC20+AC23+AC28+AC30+AC36)</f>
        <v>0-0</v>
      </c>
      <c r="AL15" s="16"/>
      <c r="AM15"/>
      <c r="AN15"/>
      <c r="AO15"/>
    </row>
    <row r="16" spans="1:41" ht="14.25" customHeight="1" x14ac:dyDescent="0.25">
      <c r="A16"/>
      <c r="C16" s="17"/>
      <c r="D16" s="17"/>
      <c r="E16" s="3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18"/>
      <c r="AN16"/>
      <c r="AO16"/>
    </row>
    <row r="17" spans="1:41" ht="14.25" customHeight="1" outlineLevel="1" x14ac:dyDescent="0.25">
      <c r="A17"/>
      <c r="C17" s="3" t="s">
        <v>1</v>
      </c>
      <c r="E17" s="33"/>
      <c r="F17" s="33"/>
      <c r="G17" s="33"/>
      <c r="H17" s="136"/>
      <c r="I17" s="137">
        <v>1</v>
      </c>
      <c r="J17" s="138"/>
      <c r="K17" s="35"/>
      <c r="L17" s="139"/>
      <c r="M17" s="140">
        <v>2</v>
      </c>
      <c r="N17" s="141"/>
      <c r="O17" s="35"/>
      <c r="P17" s="139"/>
      <c r="Q17" s="140">
        <v>3</v>
      </c>
      <c r="R17" s="142"/>
      <c r="S17" s="33"/>
      <c r="T17" s="143"/>
      <c r="U17" s="140">
        <v>4</v>
      </c>
      <c r="V17" s="142"/>
      <c r="W17" s="33"/>
      <c r="X17" s="143"/>
      <c r="Y17" s="140">
        <v>5</v>
      </c>
      <c r="Z17" s="142"/>
      <c r="AA17" s="32"/>
      <c r="AB17" s="32"/>
      <c r="AC17" s="143"/>
      <c r="AD17" s="144" t="s">
        <v>17</v>
      </c>
      <c r="AE17" s="142"/>
      <c r="AF17" s="35"/>
      <c r="AG17" s="139"/>
      <c r="AH17" s="144" t="s">
        <v>18</v>
      </c>
      <c r="AI17" s="141"/>
      <c r="AJ17" s="33"/>
      <c r="AK17" s="33"/>
      <c r="AL17" s="38"/>
      <c r="AN17"/>
      <c r="AO17"/>
    </row>
    <row r="18" spans="1:41" ht="14.25" customHeight="1" outlineLevel="1" x14ac:dyDescent="0.25">
      <c r="A18" s="28" t="s">
        <v>219</v>
      </c>
      <c r="C18" s="1" t="str">
        <f>CONCATENATE(E10,"  -  ",E14)</f>
        <v xml:space="preserve">  -  </v>
      </c>
      <c r="E18" s="33"/>
      <c r="F18" s="33"/>
      <c r="G18" s="33"/>
      <c r="H18" s="40"/>
      <c r="I18" s="41" t="s">
        <v>20</v>
      </c>
      <c r="J18" s="42"/>
      <c r="K18" s="32"/>
      <c r="L18" s="29"/>
      <c r="M18" s="30" t="s">
        <v>20</v>
      </c>
      <c r="N18" s="31"/>
      <c r="O18" s="32"/>
      <c r="P18" s="29"/>
      <c r="Q18" s="30" t="s">
        <v>20</v>
      </c>
      <c r="R18" s="31"/>
      <c r="S18" s="33"/>
      <c r="T18" s="29"/>
      <c r="U18" s="30" t="s">
        <v>20</v>
      </c>
      <c r="V18" s="31"/>
      <c r="W18" s="33"/>
      <c r="X18" s="29"/>
      <c r="Y18" s="30" t="s">
        <v>20</v>
      </c>
      <c r="Z18" s="31"/>
      <c r="AA18" s="32"/>
      <c r="AB18" s="32"/>
      <c r="AC18" s="34">
        <f>IF($H18-$J18&gt;0,1,0)+IF($L18-$N18&gt;0,1,0)+IF($P18-$R18&gt;0,1,0)+IF($T18-$V18&gt;0,1,0)+IF($X18-$Z18&gt;0,1,0)</f>
        <v>0</v>
      </c>
      <c r="AD18" s="35" t="s">
        <v>20</v>
      </c>
      <c r="AE18" s="36">
        <f>IF($H18-$J18&lt;0,1,0)+IF($L18-$N18&lt;0,1,0)+IF($P18-$R18&lt;0,1,0)+IF($T18-$V18&lt;0,1,0)+IF($X18-$Z18&lt;0,1,0)</f>
        <v>0</v>
      </c>
      <c r="AF18" s="33"/>
      <c r="AG18" s="37">
        <f>IF($AC18-$AE18&gt;0,1,0)</f>
        <v>0</v>
      </c>
      <c r="AH18" s="35" t="s">
        <v>20</v>
      </c>
      <c r="AI18" s="36">
        <f>IF($AC18-$AE18&lt;0,1,0)</f>
        <v>0</v>
      </c>
      <c r="AJ18" s="33"/>
      <c r="AK18" s="33"/>
      <c r="AL18" s="33"/>
      <c r="AN18" s="5"/>
      <c r="AO18" s="39"/>
    </row>
    <row r="19" spans="1:41" ht="14.25" customHeight="1" outlineLevel="1" x14ac:dyDescent="0.25">
      <c r="A19" s="28" t="s">
        <v>5</v>
      </c>
      <c r="C19" s="1" t="str">
        <f>CONCATENATE(E11,"  -  ",E13)</f>
        <v xml:space="preserve">  -  </v>
      </c>
      <c r="E19" s="33"/>
      <c r="F19" s="33"/>
      <c r="G19" s="33"/>
      <c r="H19" s="40"/>
      <c r="I19" s="41" t="s">
        <v>20</v>
      </c>
      <c r="J19" s="42"/>
      <c r="K19" s="32"/>
      <c r="L19" s="29"/>
      <c r="M19" s="30" t="s">
        <v>20</v>
      </c>
      <c r="N19" s="31"/>
      <c r="O19" s="32"/>
      <c r="P19" s="29"/>
      <c r="Q19" s="30" t="s">
        <v>20</v>
      </c>
      <c r="R19" s="31"/>
      <c r="S19" s="33"/>
      <c r="T19" s="29"/>
      <c r="U19" s="30" t="s">
        <v>20</v>
      </c>
      <c r="V19" s="31"/>
      <c r="W19" s="33"/>
      <c r="X19" s="29"/>
      <c r="Y19" s="30" t="s">
        <v>20</v>
      </c>
      <c r="Z19" s="31"/>
      <c r="AA19" s="32"/>
      <c r="AB19" s="32"/>
      <c r="AC19" s="34">
        <f>IF($H19-$J19&gt;0,1,0)+IF($L19-$N19&gt;0,1,0)+IF($P19-$R19&gt;0,1,0)+IF($T19-$V19&gt;0,1,0)+IF($X19-$Z19&gt;0,1,0)</f>
        <v>0</v>
      </c>
      <c r="AD19" s="35" t="s">
        <v>20</v>
      </c>
      <c r="AE19" s="36">
        <f>IF($H19-$J19&lt;0,1,0)+IF($L19-$N19&lt;0,1,0)+IF($P19-$R19&lt;0,1,0)+IF($T19-$V19&lt;0,1,0)+IF($X19-$Z19&lt;0,1,0)</f>
        <v>0</v>
      </c>
      <c r="AF19" s="33"/>
      <c r="AG19" s="37">
        <f>IF($AC19-$AE19&gt;0,1,0)</f>
        <v>0</v>
      </c>
      <c r="AH19" s="35" t="s">
        <v>20</v>
      </c>
      <c r="AI19" s="36">
        <f>IF($AC19-$AE19&lt;0,1,0)</f>
        <v>0</v>
      </c>
      <c r="AJ19" s="33"/>
      <c r="AK19" s="33"/>
      <c r="AL19" s="33"/>
      <c r="AN19" s="5"/>
      <c r="AO19" s="39"/>
    </row>
    <row r="20" spans="1:41" ht="14.25" customHeight="1" outlineLevel="1" x14ac:dyDescent="0.25">
      <c r="A20" s="28" t="s">
        <v>220</v>
      </c>
      <c r="C20" s="1" t="str">
        <f>CONCATENATE(E12,"  -  ",E15)</f>
        <v xml:space="preserve">  -  </v>
      </c>
      <c r="E20" s="33"/>
      <c r="F20" s="33"/>
      <c r="G20" s="33"/>
      <c r="H20" s="40"/>
      <c r="I20" s="41" t="s">
        <v>20</v>
      </c>
      <c r="J20" s="42"/>
      <c r="K20" s="32"/>
      <c r="L20" s="29"/>
      <c r="M20" s="30" t="s">
        <v>20</v>
      </c>
      <c r="N20" s="31"/>
      <c r="O20" s="32"/>
      <c r="P20" s="29"/>
      <c r="Q20" s="30" t="s">
        <v>20</v>
      </c>
      <c r="R20" s="31"/>
      <c r="S20" s="33"/>
      <c r="T20" s="29"/>
      <c r="U20" s="30" t="s">
        <v>20</v>
      </c>
      <c r="V20" s="31"/>
      <c r="W20" s="33"/>
      <c r="X20" s="29"/>
      <c r="Y20" s="30" t="s">
        <v>20</v>
      </c>
      <c r="Z20" s="31"/>
      <c r="AA20" s="32"/>
      <c r="AB20" s="32"/>
      <c r="AC20" s="34">
        <f>IF($H20-$J20&gt;0,1,0)+IF($L20-$N20&gt;0,1,0)+IF($P20-$R20&gt;0,1,0)+IF($T20-$V20&gt;0,1,0)+IF($X20-$Z20&gt;0,1,0)</f>
        <v>0</v>
      </c>
      <c r="AD20" s="35" t="s">
        <v>20</v>
      </c>
      <c r="AE20" s="36">
        <f>IF($H20-$J20&lt;0,1,0)+IF($L20-$N20&lt;0,1,0)+IF($P20-$R20&lt;0,1,0)+IF($T20-$V20&lt;0,1,0)+IF($X20-$Z20&lt;0,1,0)</f>
        <v>0</v>
      </c>
      <c r="AF20" s="33"/>
      <c r="AG20" s="37">
        <f>IF($AC20-$AE20&gt;0,1,0)</f>
        <v>0</v>
      </c>
      <c r="AH20" s="35" t="s">
        <v>20</v>
      </c>
      <c r="AI20" s="36">
        <f>IF($AC20-$AE20&lt;0,1,0)</f>
        <v>0</v>
      </c>
      <c r="AJ20" s="33"/>
      <c r="AK20" s="33"/>
      <c r="AL20" s="33"/>
      <c r="AN20" s="5"/>
      <c r="AO20" s="39"/>
    </row>
    <row r="21" spans="1:41" ht="14.25" customHeight="1" outlineLevel="1" x14ac:dyDescent="0.25">
      <c r="A21" s="28"/>
      <c r="C21"/>
      <c r="E21" s="33"/>
      <c r="F21" s="33"/>
      <c r="G21" s="33"/>
      <c r="H21" s="43"/>
      <c r="I21" s="44"/>
      <c r="J21" s="45"/>
      <c r="K21" s="32"/>
      <c r="L21" s="43"/>
      <c r="M21" s="44"/>
      <c r="N21" s="45"/>
      <c r="O21" s="32"/>
      <c r="P21" s="43"/>
      <c r="Q21" s="44"/>
      <c r="R21" s="45"/>
      <c r="S21" s="33"/>
      <c r="T21" s="43"/>
      <c r="U21" s="44"/>
      <c r="V21" s="45"/>
      <c r="W21" s="33"/>
      <c r="X21" s="43"/>
      <c r="Y21" s="44"/>
      <c r="Z21" s="45"/>
      <c r="AA21" s="32"/>
      <c r="AB21" s="32"/>
      <c r="AC21" s="34"/>
      <c r="AD21" s="35"/>
      <c r="AE21" s="36"/>
      <c r="AF21" s="33"/>
      <c r="AG21" s="37"/>
      <c r="AH21" s="46"/>
      <c r="AI21" s="36"/>
      <c r="AJ21" s="33"/>
      <c r="AK21" s="33"/>
      <c r="AL21" s="33"/>
      <c r="AN21"/>
      <c r="AO21" s="39"/>
    </row>
    <row r="22" spans="1:41" ht="14.25" customHeight="1" outlineLevel="1" x14ac:dyDescent="0.25">
      <c r="A22" s="28" t="s">
        <v>7</v>
      </c>
      <c r="C22" s="1" t="str">
        <f>CONCATENATE(E10,"  -  ",E13)</f>
        <v xml:space="preserve">  -  </v>
      </c>
      <c r="E22" s="33"/>
      <c r="F22" s="33"/>
      <c r="G22" s="33"/>
      <c r="H22" s="29"/>
      <c r="I22" s="30" t="s">
        <v>20</v>
      </c>
      <c r="J22" s="31"/>
      <c r="K22" s="32"/>
      <c r="L22" s="29"/>
      <c r="M22" s="30" t="s">
        <v>20</v>
      </c>
      <c r="N22" s="31"/>
      <c r="O22" s="32"/>
      <c r="P22" s="29"/>
      <c r="Q22" s="30" t="s">
        <v>20</v>
      </c>
      <c r="R22" s="31"/>
      <c r="S22" s="33"/>
      <c r="T22" s="29"/>
      <c r="U22" s="30" t="s">
        <v>20</v>
      </c>
      <c r="V22" s="31"/>
      <c r="W22" s="33"/>
      <c r="X22" s="29"/>
      <c r="Y22" s="30" t="s">
        <v>20</v>
      </c>
      <c r="Z22" s="31"/>
      <c r="AA22" s="32"/>
      <c r="AB22" s="32"/>
      <c r="AC22" s="34">
        <f>IF($H22-$J22&gt;0,1,0)+IF($L22-$N22&gt;0,1,0)+IF($P22-$R22&gt;0,1,0)+IF($T22-$V22&gt;0,1,0)+IF($X22-$Z22&gt;0,1,0)</f>
        <v>0</v>
      </c>
      <c r="AD22" s="35" t="s">
        <v>20</v>
      </c>
      <c r="AE22" s="36">
        <f>IF($H22-$J22&lt;0,1,0)+IF($L22-$N22&lt;0,1,0)+IF($P22-$R22&lt;0,1,0)+IF($T22-$V22&lt;0,1,0)+IF($X22-$Z22&lt;0,1,0)</f>
        <v>0</v>
      </c>
      <c r="AF22" s="33"/>
      <c r="AG22" s="37">
        <f>IF($AC22-$AE22&gt;0,1,0)</f>
        <v>0</v>
      </c>
      <c r="AH22" s="35" t="s">
        <v>20</v>
      </c>
      <c r="AI22" s="36">
        <f>IF($AC22-$AE22&lt;0,1,0)</f>
        <v>0</v>
      </c>
      <c r="AJ22" s="33"/>
      <c r="AK22" s="33"/>
      <c r="AL22" s="33"/>
      <c r="AN22" s="5"/>
      <c r="AO22" s="39"/>
    </row>
    <row r="23" spans="1:41" ht="14.25" customHeight="1" outlineLevel="1" x14ac:dyDescent="0.25">
      <c r="A23" s="28" t="s">
        <v>221</v>
      </c>
      <c r="C23" s="1" t="str">
        <f>CONCATENATE(E11,"  -  ",E15)</f>
        <v xml:space="preserve">  -  </v>
      </c>
      <c r="E23" s="33"/>
      <c r="F23" s="33"/>
      <c r="G23" s="33"/>
      <c r="H23" s="29"/>
      <c r="I23" s="30" t="s">
        <v>20</v>
      </c>
      <c r="J23" s="31"/>
      <c r="K23" s="32"/>
      <c r="L23" s="29"/>
      <c r="M23" s="30" t="s">
        <v>20</v>
      </c>
      <c r="N23" s="31"/>
      <c r="O23" s="32"/>
      <c r="P23" s="29"/>
      <c r="Q23" s="30" t="s">
        <v>20</v>
      </c>
      <c r="R23" s="31"/>
      <c r="S23" s="33"/>
      <c r="T23" s="29"/>
      <c r="U23" s="30" t="s">
        <v>20</v>
      </c>
      <c r="V23" s="31"/>
      <c r="W23" s="33"/>
      <c r="X23" s="29"/>
      <c r="Y23" s="30" t="s">
        <v>20</v>
      </c>
      <c r="Z23" s="31"/>
      <c r="AA23" s="32"/>
      <c r="AB23" s="32"/>
      <c r="AC23" s="34">
        <f>IF($H23-$J23&gt;0,1,0)+IF($L23-$N23&gt;0,1,0)+IF($P23-$R23&gt;0,1,0)+IF($T23-$V23&gt;0,1,0)+IF($X23-$Z23&gt;0,1,0)</f>
        <v>0</v>
      </c>
      <c r="AD23" s="35" t="s">
        <v>20</v>
      </c>
      <c r="AE23" s="36">
        <f>IF($H23-$J23&lt;0,1,0)+IF($L23-$N23&lt;0,1,0)+IF($P23-$R23&lt;0,1,0)+IF($T23-$V23&lt;0,1,0)+IF($X23-$Z23&lt;0,1,0)</f>
        <v>0</v>
      </c>
      <c r="AF23" s="33"/>
      <c r="AG23" s="37">
        <f>IF($AC23-$AE23&gt;0,1,0)</f>
        <v>0</v>
      </c>
      <c r="AH23" s="35" t="s">
        <v>20</v>
      </c>
      <c r="AI23" s="36">
        <f>IF($AC23-$AE23&lt;0,1,0)</f>
        <v>0</v>
      </c>
      <c r="AJ23" s="33"/>
      <c r="AK23" s="33"/>
      <c r="AL23" s="33"/>
      <c r="AN23" s="5"/>
      <c r="AO23" s="39"/>
    </row>
    <row r="24" spans="1:41" ht="14.25" customHeight="1" outlineLevel="1" x14ac:dyDescent="0.25">
      <c r="A24" s="28" t="s">
        <v>222</v>
      </c>
      <c r="C24" s="1" t="str">
        <f>CONCATENATE(E12,"  -  ",E14)</f>
        <v xml:space="preserve">  -  </v>
      </c>
      <c r="E24" s="33"/>
      <c r="F24" s="33"/>
      <c r="G24" s="33"/>
      <c r="H24" s="29"/>
      <c r="I24" s="30" t="s">
        <v>20</v>
      </c>
      <c r="J24" s="31"/>
      <c r="K24" s="32"/>
      <c r="L24" s="29"/>
      <c r="M24" s="30" t="s">
        <v>20</v>
      </c>
      <c r="N24" s="31"/>
      <c r="O24" s="32"/>
      <c r="P24" s="29"/>
      <c r="Q24" s="30" t="s">
        <v>20</v>
      </c>
      <c r="R24" s="31"/>
      <c r="S24" s="33"/>
      <c r="T24" s="29"/>
      <c r="U24" s="30" t="s">
        <v>20</v>
      </c>
      <c r="V24" s="31"/>
      <c r="W24" s="33"/>
      <c r="X24" s="29"/>
      <c r="Y24" s="30" t="s">
        <v>20</v>
      </c>
      <c r="Z24" s="31"/>
      <c r="AA24" s="32"/>
      <c r="AB24" s="32"/>
      <c r="AC24" s="34">
        <f>IF($H24-$J24&gt;0,1,0)+IF($L24-$N24&gt;0,1,0)+IF($P24-$R24&gt;0,1,0)+IF($T24-$V24&gt;0,1,0)+IF($X24-$Z24&gt;0,1,0)</f>
        <v>0</v>
      </c>
      <c r="AD24" s="35" t="s">
        <v>20</v>
      </c>
      <c r="AE24" s="36">
        <f>IF($H24-$J24&lt;0,1,0)+IF($L24-$N24&lt;0,1,0)+IF($P24-$R24&lt;0,1,0)+IF($T24-$V24&lt;0,1,0)+IF($X24-$Z24&lt;0,1,0)</f>
        <v>0</v>
      </c>
      <c r="AF24" s="33"/>
      <c r="AG24" s="37">
        <f>IF($AC24-$AE24&gt;0,1,0)</f>
        <v>0</v>
      </c>
      <c r="AH24" s="35" t="s">
        <v>20</v>
      </c>
      <c r="AI24" s="36">
        <f>IF($AC24-$AE24&lt;0,1,0)</f>
        <v>0</v>
      </c>
      <c r="AJ24" s="33"/>
      <c r="AK24" s="33"/>
      <c r="AL24" s="33"/>
      <c r="AN24" s="5"/>
      <c r="AO24" s="39"/>
    </row>
    <row r="25" spans="1:41" ht="14.25" customHeight="1" outlineLevel="1" x14ac:dyDescent="0.25">
      <c r="A25" s="28"/>
      <c r="C25"/>
      <c r="E25" s="33"/>
      <c r="F25" s="33"/>
      <c r="G25" s="33"/>
      <c r="H25" s="43"/>
      <c r="I25" s="44"/>
      <c r="J25" s="45"/>
      <c r="K25" s="32"/>
      <c r="L25" s="43"/>
      <c r="M25" s="44"/>
      <c r="N25" s="45"/>
      <c r="O25" s="32"/>
      <c r="P25" s="43"/>
      <c r="Q25" s="44"/>
      <c r="R25" s="45"/>
      <c r="S25" s="33"/>
      <c r="T25" s="43"/>
      <c r="U25" s="44"/>
      <c r="V25" s="45"/>
      <c r="W25" s="33"/>
      <c r="X25" s="43"/>
      <c r="Y25" s="44"/>
      <c r="Z25" s="45"/>
      <c r="AA25" s="32"/>
      <c r="AB25" s="32"/>
      <c r="AC25" s="34"/>
      <c r="AD25" s="35"/>
      <c r="AE25" s="36"/>
      <c r="AF25" s="33"/>
      <c r="AG25" s="37"/>
      <c r="AH25" s="46"/>
      <c r="AI25" s="36"/>
      <c r="AJ25" s="33"/>
      <c r="AK25" s="33"/>
      <c r="AL25" s="33"/>
      <c r="AN25"/>
      <c r="AO25" s="39"/>
    </row>
    <row r="26" spans="1:41" ht="14.25" customHeight="1" outlineLevel="1" x14ac:dyDescent="0.25">
      <c r="A26" s="28" t="s">
        <v>4</v>
      </c>
      <c r="C26" s="1" t="str">
        <f>CONCATENATE(E10,"  -  ",E12)</f>
        <v xml:space="preserve">  -  </v>
      </c>
      <c r="E26" s="33"/>
      <c r="F26" s="33"/>
      <c r="G26" s="33"/>
      <c r="H26" s="29"/>
      <c r="I26" s="30" t="s">
        <v>20</v>
      </c>
      <c r="J26" s="31"/>
      <c r="K26" s="32"/>
      <c r="L26" s="29"/>
      <c r="M26" s="30" t="s">
        <v>20</v>
      </c>
      <c r="N26" s="31"/>
      <c r="O26" s="32"/>
      <c r="P26" s="29"/>
      <c r="Q26" s="30" t="s">
        <v>20</v>
      </c>
      <c r="R26" s="31"/>
      <c r="S26" s="33"/>
      <c r="T26" s="29"/>
      <c r="U26" s="30" t="s">
        <v>20</v>
      </c>
      <c r="V26" s="31"/>
      <c r="W26" s="33"/>
      <c r="X26" s="29"/>
      <c r="Y26" s="30" t="s">
        <v>20</v>
      </c>
      <c r="Z26" s="31"/>
      <c r="AA26" s="32"/>
      <c r="AB26" s="32"/>
      <c r="AC26" s="34">
        <f>IF($H26-$J26&gt;0,1,0)+IF($L26-$N26&gt;0,1,0)+IF($P26-$R26&gt;0,1,0)+IF($T26-$V26&gt;0,1,0)+IF($X26-$Z26&gt;0,1,0)</f>
        <v>0</v>
      </c>
      <c r="AD26" s="35" t="s">
        <v>20</v>
      </c>
      <c r="AE26" s="36">
        <f>IF($H26-$J26&lt;0,1,0)+IF($L26-$N26&lt;0,1,0)+IF($P26-$R26&lt;0,1,0)+IF($T26-$V26&lt;0,1,0)+IF($X26-$Z26&lt;0,1,0)</f>
        <v>0</v>
      </c>
      <c r="AF26" s="33"/>
      <c r="AG26" s="37">
        <f>IF($AC26-$AE26&gt;0,1,0)</f>
        <v>0</v>
      </c>
      <c r="AH26" s="35" t="s">
        <v>20</v>
      </c>
      <c r="AI26" s="36">
        <f>IF($AC26-$AE26&lt;0,1,0)</f>
        <v>0</v>
      </c>
      <c r="AJ26" s="33"/>
      <c r="AK26" s="33"/>
      <c r="AL26" s="33"/>
      <c r="AN26" s="5"/>
      <c r="AO26" s="39"/>
    </row>
    <row r="27" spans="1:41" ht="14.25" customHeight="1" outlineLevel="1" x14ac:dyDescent="0.25">
      <c r="A27" s="28" t="s">
        <v>223</v>
      </c>
      <c r="C27" s="1" t="str">
        <f>CONCATENATE(E11,"  -  ",E14)</f>
        <v xml:space="preserve">  -  </v>
      </c>
      <c r="E27" s="33"/>
      <c r="F27" s="33"/>
      <c r="G27" s="33"/>
      <c r="H27" s="29"/>
      <c r="I27" s="30" t="s">
        <v>20</v>
      </c>
      <c r="J27" s="31"/>
      <c r="K27" s="32"/>
      <c r="L27" s="29"/>
      <c r="M27" s="30" t="s">
        <v>20</v>
      </c>
      <c r="N27" s="31"/>
      <c r="O27" s="32"/>
      <c r="P27" s="29"/>
      <c r="Q27" s="30" t="s">
        <v>20</v>
      </c>
      <c r="R27" s="31"/>
      <c r="S27" s="33"/>
      <c r="T27" s="29"/>
      <c r="U27" s="30" t="s">
        <v>20</v>
      </c>
      <c r="V27" s="31"/>
      <c r="W27" s="33"/>
      <c r="X27" s="29"/>
      <c r="Y27" s="30" t="s">
        <v>20</v>
      </c>
      <c r="Z27" s="31"/>
      <c r="AA27" s="32"/>
      <c r="AB27" s="32"/>
      <c r="AC27" s="34">
        <f>IF($H27-$J27&gt;0,1,0)+IF($L27-$N27&gt;0,1,0)+IF($P27-$R27&gt;0,1,0)+IF($T27-$V27&gt;0,1,0)+IF($X27-$Z27&gt;0,1,0)</f>
        <v>0</v>
      </c>
      <c r="AD27" s="35" t="s">
        <v>20</v>
      </c>
      <c r="AE27" s="36">
        <f>IF($H27-$J27&lt;0,1,0)+IF($L27-$N27&lt;0,1,0)+IF($P27-$R27&lt;0,1,0)+IF($T27-$V27&lt;0,1,0)+IF($X27-$Z27&lt;0,1,0)</f>
        <v>0</v>
      </c>
      <c r="AF27" s="33"/>
      <c r="AG27" s="37">
        <f>IF($AC27-$AE27&gt;0,1,0)</f>
        <v>0</v>
      </c>
      <c r="AH27" s="35" t="s">
        <v>20</v>
      </c>
      <c r="AI27" s="36">
        <f>IF($AC27-$AE27&lt;0,1,0)</f>
        <v>0</v>
      </c>
      <c r="AJ27" s="33"/>
      <c r="AK27" s="33"/>
      <c r="AL27" s="33"/>
      <c r="AN27" s="5"/>
      <c r="AO27" s="39"/>
    </row>
    <row r="28" spans="1:41" ht="14.25" customHeight="1" outlineLevel="1" x14ac:dyDescent="0.25">
      <c r="A28" s="28" t="s">
        <v>224</v>
      </c>
      <c r="C28" s="1" t="str">
        <f>CONCATENATE(E13,"  -  ",E15)</f>
        <v xml:space="preserve">  -  </v>
      </c>
      <c r="E28" s="33"/>
      <c r="F28" s="33"/>
      <c r="G28" s="33"/>
      <c r="H28" s="29"/>
      <c r="I28" s="30" t="s">
        <v>20</v>
      </c>
      <c r="J28" s="31"/>
      <c r="K28" s="32"/>
      <c r="L28" s="29"/>
      <c r="M28" s="30" t="s">
        <v>20</v>
      </c>
      <c r="N28" s="31"/>
      <c r="O28" s="32"/>
      <c r="P28" s="29"/>
      <c r="Q28" s="30" t="s">
        <v>20</v>
      </c>
      <c r="R28" s="31"/>
      <c r="S28" s="33"/>
      <c r="T28" s="29"/>
      <c r="U28" s="30" t="s">
        <v>20</v>
      </c>
      <c r="V28" s="31"/>
      <c r="W28" s="33"/>
      <c r="X28" s="29"/>
      <c r="Y28" s="30" t="s">
        <v>20</v>
      </c>
      <c r="Z28" s="31"/>
      <c r="AA28" s="32"/>
      <c r="AB28" s="32"/>
      <c r="AC28" s="34">
        <f>IF($H28-$J28&gt;0,1,0)+IF($L28-$N28&gt;0,1,0)+IF($P28-$R28&gt;0,1,0)+IF($T28-$V28&gt;0,1,0)+IF($X28-$Z28&gt;0,1,0)</f>
        <v>0</v>
      </c>
      <c r="AD28" s="35" t="s">
        <v>20</v>
      </c>
      <c r="AE28" s="36">
        <f>IF($H28-$J28&lt;0,1,0)+IF($L28-$N28&lt;0,1,0)+IF($P28-$R28&lt;0,1,0)+IF($T28-$V28&lt;0,1,0)+IF($X28-$Z28&lt;0,1,0)</f>
        <v>0</v>
      </c>
      <c r="AF28" s="33"/>
      <c r="AG28" s="37">
        <f>IF($AC28-$AE28&gt;0,1,0)</f>
        <v>0</v>
      </c>
      <c r="AH28" s="35" t="s">
        <v>20</v>
      </c>
      <c r="AI28" s="36">
        <f>IF($AC28-$AE28&lt;0,1,0)</f>
        <v>0</v>
      </c>
      <c r="AJ28" s="33"/>
      <c r="AK28" s="33"/>
      <c r="AL28" s="33"/>
      <c r="AN28" s="5"/>
      <c r="AO28" s="39"/>
    </row>
    <row r="29" spans="1:41" ht="14.25" customHeight="1" outlineLevel="1" x14ac:dyDescent="0.25">
      <c r="A29" s="28"/>
      <c r="C29"/>
      <c r="E29" s="33"/>
      <c r="F29" s="33"/>
      <c r="G29" s="33"/>
      <c r="H29" s="43"/>
      <c r="I29" s="44"/>
      <c r="J29" s="45"/>
      <c r="K29" s="32"/>
      <c r="L29" s="43"/>
      <c r="M29" s="44"/>
      <c r="N29" s="45"/>
      <c r="O29" s="32"/>
      <c r="P29" s="43"/>
      <c r="Q29" s="44"/>
      <c r="R29" s="45"/>
      <c r="S29" s="33"/>
      <c r="T29" s="43"/>
      <c r="U29" s="44"/>
      <c r="V29" s="45"/>
      <c r="W29" s="33"/>
      <c r="X29" s="43"/>
      <c r="Y29" s="44"/>
      <c r="Z29" s="45"/>
      <c r="AA29" s="32"/>
      <c r="AB29" s="32"/>
      <c r="AC29" s="34"/>
      <c r="AD29" s="35"/>
      <c r="AE29" s="36"/>
      <c r="AF29" s="33"/>
      <c r="AG29" s="37"/>
      <c r="AH29" s="46"/>
      <c r="AI29" s="36"/>
      <c r="AJ29" s="33"/>
      <c r="AK29" s="33"/>
      <c r="AL29" s="33"/>
      <c r="AN29"/>
      <c r="AO29" s="39"/>
    </row>
    <row r="30" spans="1:41" ht="14.25" customHeight="1" outlineLevel="1" x14ac:dyDescent="0.25">
      <c r="A30" s="28" t="s">
        <v>226</v>
      </c>
      <c r="C30" s="1" t="str">
        <f>CONCATENATE(E10,"  -  ",E15)</f>
        <v xml:space="preserve">  -  </v>
      </c>
      <c r="E30" s="33"/>
      <c r="F30" s="33"/>
      <c r="G30" s="33"/>
      <c r="H30" s="29"/>
      <c r="I30" s="30" t="s">
        <v>20</v>
      </c>
      <c r="J30" s="31"/>
      <c r="K30" s="32"/>
      <c r="L30" s="29"/>
      <c r="M30" s="30" t="s">
        <v>20</v>
      </c>
      <c r="N30" s="31"/>
      <c r="O30" s="32"/>
      <c r="P30" s="29"/>
      <c r="Q30" s="30" t="s">
        <v>20</v>
      </c>
      <c r="R30" s="31"/>
      <c r="S30" s="33"/>
      <c r="T30" s="29"/>
      <c r="U30" s="30" t="s">
        <v>20</v>
      </c>
      <c r="V30" s="31"/>
      <c r="W30" s="33"/>
      <c r="X30" s="29"/>
      <c r="Y30" s="30" t="s">
        <v>20</v>
      </c>
      <c r="Z30" s="31"/>
      <c r="AA30" s="32"/>
      <c r="AB30" s="32"/>
      <c r="AC30" s="34">
        <f>IF($H30-$J30&gt;0,1,0)+IF($L30-$N30&gt;0,1,0)+IF($P30-$R30&gt;0,1,0)+IF($T30-$V30&gt;0,1,0)+IF($X30-$Z30&gt;0,1,0)</f>
        <v>0</v>
      </c>
      <c r="AD30" s="35" t="s">
        <v>20</v>
      </c>
      <c r="AE30" s="36">
        <f>IF($H30-$J30&lt;0,1,0)+IF($L30-$N30&lt;0,1,0)+IF($P30-$R30&lt;0,1,0)+IF($T30-$V30&lt;0,1,0)+IF($X30-$Z30&lt;0,1,0)</f>
        <v>0</v>
      </c>
      <c r="AF30" s="33"/>
      <c r="AG30" s="37">
        <f>IF($AC30-$AE30&gt;0,1,0)</f>
        <v>0</v>
      </c>
      <c r="AH30" s="35" t="s">
        <v>20</v>
      </c>
      <c r="AI30" s="36">
        <f>IF($AC30-$AE30&lt;0,1,0)</f>
        <v>0</v>
      </c>
      <c r="AJ30" s="33"/>
      <c r="AK30" s="33"/>
      <c r="AL30" s="33"/>
      <c r="AN30" s="5"/>
      <c r="AO30" s="39"/>
    </row>
    <row r="31" spans="1:41" ht="14.25" customHeight="1" outlineLevel="1" x14ac:dyDescent="0.25">
      <c r="A31" s="28" t="s">
        <v>8</v>
      </c>
      <c r="C31" s="1" t="str">
        <f>CONCATENATE(E11,"  -  ",E12)</f>
        <v xml:space="preserve">  -  </v>
      </c>
      <c r="E31" s="33"/>
      <c r="F31" s="33"/>
      <c r="G31" s="33"/>
      <c r="H31" s="29"/>
      <c r="I31" s="30" t="s">
        <v>20</v>
      </c>
      <c r="J31" s="31"/>
      <c r="K31" s="32"/>
      <c r="L31" s="29"/>
      <c r="M31" s="30" t="s">
        <v>20</v>
      </c>
      <c r="N31" s="31"/>
      <c r="O31" s="32"/>
      <c r="P31" s="29"/>
      <c r="Q31" s="30" t="s">
        <v>20</v>
      </c>
      <c r="R31" s="31"/>
      <c r="S31" s="33"/>
      <c r="T31" s="29"/>
      <c r="U31" s="30" t="s">
        <v>20</v>
      </c>
      <c r="V31" s="31"/>
      <c r="W31" s="33"/>
      <c r="X31" s="29"/>
      <c r="Y31" s="30" t="s">
        <v>20</v>
      </c>
      <c r="Z31" s="31"/>
      <c r="AA31" s="32"/>
      <c r="AB31" s="32"/>
      <c r="AC31" s="34">
        <f>IF($H31-$J31&gt;0,1,0)+IF($L31-$N31&gt;0,1,0)+IF($P31-$R31&gt;0,1,0)+IF($T31-$V31&gt;0,1,0)+IF($X31-$Z31&gt;0,1,0)</f>
        <v>0</v>
      </c>
      <c r="AD31" s="35" t="s">
        <v>20</v>
      </c>
      <c r="AE31" s="36">
        <f>IF($H31-$J31&lt;0,1,0)+IF($L31-$N31&lt;0,1,0)+IF($P31-$R31&lt;0,1,0)+IF($T31-$V31&lt;0,1,0)+IF($X31-$Z31&lt;0,1,0)</f>
        <v>0</v>
      </c>
      <c r="AF31" s="33"/>
      <c r="AG31" s="37">
        <f>IF($AC31-$AE31&gt;0,1,0)</f>
        <v>0</v>
      </c>
      <c r="AH31" s="35" t="s">
        <v>20</v>
      </c>
      <c r="AI31" s="36">
        <f>IF($AC31-$AE31&lt;0,1,0)</f>
        <v>0</v>
      </c>
      <c r="AJ31" s="33"/>
      <c r="AK31" s="33"/>
      <c r="AL31" s="33"/>
      <c r="AN31" s="5"/>
      <c r="AO31" s="39"/>
    </row>
    <row r="32" spans="1:41" ht="14.25" customHeight="1" outlineLevel="1" x14ac:dyDescent="0.25">
      <c r="A32" s="28" t="s">
        <v>227</v>
      </c>
      <c r="C32" s="1" t="str">
        <f>CONCATENATE(E13,"  -  ",E14)</f>
        <v xml:space="preserve">  -  </v>
      </c>
      <c r="E32" s="33"/>
      <c r="F32" s="33"/>
      <c r="G32" s="33"/>
      <c r="H32" s="29"/>
      <c r="I32" s="30" t="s">
        <v>20</v>
      </c>
      <c r="J32" s="31"/>
      <c r="K32" s="32"/>
      <c r="L32" s="29"/>
      <c r="M32" s="30" t="s">
        <v>20</v>
      </c>
      <c r="N32" s="31"/>
      <c r="O32" s="32"/>
      <c r="P32" s="29"/>
      <c r="Q32" s="30" t="s">
        <v>20</v>
      </c>
      <c r="R32" s="31"/>
      <c r="S32" s="33"/>
      <c r="T32" s="29"/>
      <c r="U32" s="30" t="s">
        <v>20</v>
      </c>
      <c r="V32" s="31"/>
      <c r="W32" s="33"/>
      <c r="X32" s="29"/>
      <c r="Y32" s="30" t="s">
        <v>20</v>
      </c>
      <c r="Z32" s="31"/>
      <c r="AA32" s="32"/>
      <c r="AB32" s="32"/>
      <c r="AC32" s="34">
        <f>IF($H32-$J32&gt;0,1,0)+IF($L32-$N32&gt;0,1,0)+IF($P32-$R32&gt;0,1,0)+IF($T32-$V32&gt;0,1,0)+IF($X32-$Z32&gt;0,1,0)</f>
        <v>0</v>
      </c>
      <c r="AD32" s="35" t="s">
        <v>20</v>
      </c>
      <c r="AE32" s="36">
        <f>IF($H32-$J32&lt;0,1,0)+IF($L32-$N32&lt;0,1,0)+IF($P32-$R32&lt;0,1,0)+IF($T32-$V32&lt;0,1,0)+IF($X32-$Z32&lt;0,1,0)</f>
        <v>0</v>
      </c>
      <c r="AF32" s="33"/>
      <c r="AG32" s="37">
        <f>IF($AC32-$AE32&gt;0,1,0)</f>
        <v>0</v>
      </c>
      <c r="AH32" s="35" t="s">
        <v>20</v>
      </c>
      <c r="AI32" s="36">
        <f>IF($AC32-$AE32&lt;0,1,0)</f>
        <v>0</v>
      </c>
      <c r="AJ32" s="33"/>
      <c r="AK32" s="33"/>
      <c r="AL32" s="33"/>
      <c r="AN32" s="5"/>
      <c r="AO32" s="39"/>
    </row>
    <row r="33" spans="1:41" ht="14.25" customHeight="1" outlineLevel="1" x14ac:dyDescent="0.25">
      <c r="A33" s="28"/>
      <c r="C33"/>
      <c r="E33" s="33"/>
      <c r="F33" s="33"/>
      <c r="G33" s="33"/>
      <c r="H33" s="43"/>
      <c r="I33" s="44"/>
      <c r="J33" s="45"/>
      <c r="K33" s="32"/>
      <c r="L33" s="43"/>
      <c r="M33" s="44"/>
      <c r="N33" s="45"/>
      <c r="O33" s="32"/>
      <c r="P33" s="43"/>
      <c r="Q33" s="44"/>
      <c r="R33" s="45"/>
      <c r="S33" s="33"/>
      <c r="T33" s="43"/>
      <c r="U33" s="44"/>
      <c r="V33" s="45"/>
      <c r="W33" s="33"/>
      <c r="X33" s="43"/>
      <c r="Y33" s="44"/>
      <c r="Z33" s="45"/>
      <c r="AA33" s="32"/>
      <c r="AB33" s="32"/>
      <c r="AC33" s="34"/>
      <c r="AD33" s="35"/>
      <c r="AE33" s="36"/>
      <c r="AF33" s="33"/>
      <c r="AG33" s="37"/>
      <c r="AH33" s="46"/>
      <c r="AI33" s="36"/>
      <c r="AJ33" s="33"/>
      <c r="AK33" s="33"/>
      <c r="AL33" s="33"/>
      <c r="AN33"/>
      <c r="AO33" s="39"/>
    </row>
    <row r="34" spans="1:41" ht="14.25" customHeight="1" outlineLevel="1" x14ac:dyDescent="0.25">
      <c r="A34" s="28" t="s">
        <v>10</v>
      </c>
      <c r="C34" s="1" t="str">
        <f>CONCATENATE(E10,"  -  ",E11)</f>
        <v xml:space="preserve">  -  </v>
      </c>
      <c r="E34" s="33"/>
      <c r="F34" s="33"/>
      <c r="G34" s="33"/>
      <c r="H34" s="29"/>
      <c r="I34" s="30" t="s">
        <v>20</v>
      </c>
      <c r="J34" s="31"/>
      <c r="K34" s="32"/>
      <c r="L34" s="29"/>
      <c r="M34" s="30" t="s">
        <v>20</v>
      </c>
      <c r="N34" s="31"/>
      <c r="O34" s="32"/>
      <c r="P34" s="29"/>
      <c r="Q34" s="30" t="s">
        <v>20</v>
      </c>
      <c r="R34" s="31"/>
      <c r="S34" s="33"/>
      <c r="T34" s="29"/>
      <c r="U34" s="30" t="s">
        <v>20</v>
      </c>
      <c r="V34" s="31"/>
      <c r="W34" s="33"/>
      <c r="X34" s="29"/>
      <c r="Y34" s="30" t="s">
        <v>20</v>
      </c>
      <c r="Z34" s="31"/>
      <c r="AA34" s="32"/>
      <c r="AB34" s="32"/>
      <c r="AC34" s="34">
        <f>IF($H34-$J34&gt;0,1,0)+IF($L34-$N34&gt;0,1,0)+IF($P34-$R34&gt;0,1,0)+IF($T34-$V34&gt;0,1,0)+IF($X34-$Z34&gt;0,1,0)</f>
        <v>0</v>
      </c>
      <c r="AD34" s="35" t="s">
        <v>20</v>
      </c>
      <c r="AE34" s="36">
        <f>IF($H34-$J34&lt;0,1,0)+IF($L34-$N34&lt;0,1,0)+IF($P34-$R34&lt;0,1,0)+IF($T34-$V34&lt;0,1,0)+IF($X34-$Z34&lt;0,1,0)</f>
        <v>0</v>
      </c>
      <c r="AF34" s="33"/>
      <c r="AG34" s="37">
        <f>IF($AC34-$AE34&gt;0,1,0)</f>
        <v>0</v>
      </c>
      <c r="AH34" s="35" t="s">
        <v>20</v>
      </c>
      <c r="AI34" s="36">
        <f>IF($AC34-$AE34&lt;0,1,0)</f>
        <v>0</v>
      </c>
      <c r="AJ34" s="33"/>
      <c r="AK34" s="33"/>
      <c r="AL34" s="33"/>
      <c r="AN34" s="5"/>
      <c r="AO34" s="39"/>
    </row>
    <row r="35" spans="1:41" ht="14.25" customHeight="1" outlineLevel="1" x14ac:dyDescent="0.25">
      <c r="A35" s="28" t="s">
        <v>11</v>
      </c>
      <c r="C35" s="1" t="str">
        <f>CONCATENATE(E12,"  -  ",E13)</f>
        <v xml:space="preserve">  -  </v>
      </c>
      <c r="E35" s="33"/>
      <c r="F35" s="33"/>
      <c r="G35" s="33"/>
      <c r="H35" s="29"/>
      <c r="I35" s="30" t="s">
        <v>20</v>
      </c>
      <c r="J35" s="31"/>
      <c r="K35" s="32"/>
      <c r="L35" s="29"/>
      <c r="M35" s="30" t="s">
        <v>20</v>
      </c>
      <c r="N35" s="31"/>
      <c r="O35" s="32"/>
      <c r="P35" s="29"/>
      <c r="Q35" s="30" t="s">
        <v>20</v>
      </c>
      <c r="R35" s="31"/>
      <c r="S35" s="33"/>
      <c r="T35" s="29"/>
      <c r="U35" s="30" t="s">
        <v>20</v>
      </c>
      <c r="V35" s="31"/>
      <c r="W35" s="33"/>
      <c r="X35" s="29"/>
      <c r="Y35" s="30" t="s">
        <v>20</v>
      </c>
      <c r="Z35" s="31"/>
      <c r="AA35" s="32"/>
      <c r="AB35" s="32"/>
      <c r="AC35" s="34">
        <f>IF($H35-$J35&gt;0,1,0)+IF($L35-$N35&gt;0,1,0)+IF($P35-$R35&gt;0,1,0)+IF($T35-$V35&gt;0,1,0)+IF($X35-$Z35&gt;0,1,0)</f>
        <v>0</v>
      </c>
      <c r="AD35" s="35" t="s">
        <v>20</v>
      </c>
      <c r="AE35" s="36">
        <f>IF($H35-$J35&lt;0,1,0)+IF($L35-$N35&lt;0,1,0)+IF($P35-$R35&lt;0,1,0)+IF($T35-$V35&lt;0,1,0)+IF($X35-$Z35&lt;0,1,0)</f>
        <v>0</v>
      </c>
      <c r="AF35" s="33"/>
      <c r="AG35" s="37">
        <f>IF($AC35-$AE35&gt;0,1,0)</f>
        <v>0</v>
      </c>
      <c r="AH35" s="35" t="s">
        <v>20</v>
      </c>
      <c r="AI35" s="36">
        <f>IF($AC35-$AE35&lt;0,1,0)</f>
        <v>0</v>
      </c>
      <c r="AJ35" s="33"/>
      <c r="AK35" s="33"/>
      <c r="AL35" s="33"/>
      <c r="AN35" s="5"/>
      <c r="AO35" s="39"/>
    </row>
    <row r="36" spans="1:41" ht="14.25" customHeight="1" outlineLevel="1" x14ac:dyDescent="0.25">
      <c r="A36" s="28" t="s">
        <v>229</v>
      </c>
      <c r="C36" s="1" t="str">
        <f>CONCATENATE(E14,"  -  ",E15)</f>
        <v xml:space="preserve">  -  </v>
      </c>
      <c r="E36" s="33"/>
      <c r="F36" s="33"/>
      <c r="G36" s="33"/>
      <c r="H36" s="29"/>
      <c r="I36" s="30" t="s">
        <v>20</v>
      </c>
      <c r="J36" s="31"/>
      <c r="K36" s="32"/>
      <c r="L36" s="29"/>
      <c r="M36" s="30" t="s">
        <v>20</v>
      </c>
      <c r="N36" s="31"/>
      <c r="O36" s="32"/>
      <c r="P36" s="29"/>
      <c r="Q36" s="30" t="s">
        <v>20</v>
      </c>
      <c r="R36" s="31"/>
      <c r="S36" s="33"/>
      <c r="T36" s="29"/>
      <c r="U36" s="30" t="s">
        <v>20</v>
      </c>
      <c r="V36" s="31"/>
      <c r="W36" s="33"/>
      <c r="X36" s="29"/>
      <c r="Y36" s="30" t="s">
        <v>20</v>
      </c>
      <c r="Z36" s="31"/>
      <c r="AA36" s="32"/>
      <c r="AB36" s="32"/>
      <c r="AC36" s="47">
        <f>IF($H36-$J36&gt;0,1,0)+IF($L36-$N36&gt;0,1,0)+IF($P36-$R36&gt;0,1,0)+IF($T36-$V36&gt;0,1,0)+IF($X36-$Z36&gt;0,1,0)</f>
        <v>0</v>
      </c>
      <c r="AD36" s="48" t="s">
        <v>20</v>
      </c>
      <c r="AE36" s="49">
        <f>IF($H36-$J36&lt;0,1,0)+IF($L36-$N36&lt;0,1,0)+IF($P36-$R36&lt;0,1,0)+IF($T36-$V36&lt;0,1,0)+IF($X36-$Z36&lt;0,1,0)</f>
        <v>0</v>
      </c>
      <c r="AF36" s="33"/>
      <c r="AG36" s="50">
        <f>IF($AC36-$AE36&gt;0,1,0)</f>
        <v>0</v>
      </c>
      <c r="AH36" s="48" t="s">
        <v>20</v>
      </c>
      <c r="AI36" s="49">
        <f>IF($AC36-$AE36&lt;0,1,0)</f>
        <v>0</v>
      </c>
      <c r="AJ36" s="33"/>
      <c r="AK36" s="33"/>
      <c r="AL36" s="33"/>
      <c r="AN36" s="5"/>
      <c r="AO36" s="39"/>
    </row>
  </sheetData>
  <sheetProtection sheet="1" objects="1" scenarios="1"/>
  <mergeCells count="42">
    <mergeCell ref="AE9:AI9"/>
    <mergeCell ref="F10:J10"/>
    <mergeCell ref="K10:O10"/>
    <mergeCell ref="P10:T10"/>
    <mergeCell ref="U10:Y10"/>
    <mergeCell ref="Z10:AD10"/>
    <mergeCell ref="AE10:AI10"/>
    <mergeCell ref="F9:J9"/>
    <mergeCell ref="K9:O9"/>
    <mergeCell ref="P9:T9"/>
    <mergeCell ref="U9:Y9"/>
    <mergeCell ref="Z9:AD9"/>
    <mergeCell ref="AE11:AI11"/>
    <mergeCell ref="F12:J12"/>
    <mergeCell ref="K12:O12"/>
    <mergeCell ref="P12:T12"/>
    <mergeCell ref="U12:Y12"/>
    <mergeCell ref="Z12:AD12"/>
    <mergeCell ref="AE12:AI12"/>
    <mergeCell ref="F11:J11"/>
    <mergeCell ref="K11:O11"/>
    <mergeCell ref="P11:T11"/>
    <mergeCell ref="U11:Y11"/>
    <mergeCell ref="Z11:AD11"/>
    <mergeCell ref="AE13:AI13"/>
    <mergeCell ref="F14:J14"/>
    <mergeCell ref="K14:O14"/>
    <mergeCell ref="P14:T14"/>
    <mergeCell ref="U14:Y14"/>
    <mergeCell ref="Z14:AD14"/>
    <mergeCell ref="AE14:AI14"/>
    <mergeCell ref="F13:J13"/>
    <mergeCell ref="K13:O13"/>
    <mergeCell ref="P13:T13"/>
    <mergeCell ref="U13:Y13"/>
    <mergeCell ref="Z13:AD13"/>
    <mergeCell ref="AE15:AI15"/>
    <mergeCell ref="F15:J15"/>
    <mergeCell ref="K15:O15"/>
    <mergeCell ref="P15:T15"/>
    <mergeCell ref="U15:Y15"/>
    <mergeCell ref="Z15:AD15"/>
  </mergeCells>
  <printOptions horizontalCentered="1"/>
  <pageMargins left="0.55000000000000004" right="0.30972222222222201" top="0.62986111111111098" bottom="0.65" header="0.51180555555555496" footer="0.51180555555555496"/>
  <pageSetup paperSize="0" scale="0" firstPageNumber="0" orientation="portrait" usePrinterDefaults="0" horizontalDpi="0" verticalDpi="0" copies="0"/>
  <headerFooter>
    <oddFooter>&amp;C&amp;A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3"/>
  <sheetViews>
    <sheetView showGridLines="0" zoomScale="75" zoomScaleNormal="75" workbookViewId="0"/>
  </sheetViews>
  <sheetFormatPr defaultRowHeight="13.2" x14ac:dyDescent="0.25"/>
  <cols>
    <col min="1" max="1" width="9" style="1"/>
    <col min="2" max="2" width="5" style="1"/>
    <col min="3" max="3" width="3.33203125" style="1"/>
    <col min="4" max="4" width="3.5546875" style="1"/>
    <col min="5" max="5" width="32.44140625" style="1"/>
    <col min="6" max="25" width="2.88671875" style="1"/>
    <col min="26" max="30" width="2.6640625" style="1"/>
    <col min="31" max="35" width="2.88671875" style="1"/>
    <col min="36" max="40" width="14.21875" style="1"/>
    <col min="41" max="257" width="9" style="1"/>
  </cols>
  <sheetData>
    <row r="1" spans="1:41" ht="20.25" customHeight="1" x14ac:dyDescent="0.4">
      <c r="A1"/>
      <c r="B1"/>
      <c r="C1" s="2" t="s">
        <v>214</v>
      </c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 s="3" t="s">
        <v>1</v>
      </c>
      <c r="AA1"/>
      <c r="AB1"/>
      <c r="AC1"/>
      <c r="AD1"/>
      <c r="AE1"/>
      <c r="AF1" s="3"/>
      <c r="AG1" s="3"/>
      <c r="AH1" s="3"/>
      <c r="AI1" s="3"/>
      <c r="AJ1"/>
      <c r="AK1"/>
      <c r="AL1"/>
      <c r="AM1"/>
      <c r="AN1"/>
      <c r="AO1"/>
    </row>
    <row r="2" spans="1:41" ht="18" customHeight="1" x14ac:dyDescent="0.3">
      <c r="A2"/>
      <c r="B2"/>
      <c r="C2" s="4" t="s">
        <v>215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 s="1" t="s">
        <v>3</v>
      </c>
      <c r="AA2"/>
      <c r="AB2"/>
      <c r="AC2"/>
      <c r="AD2"/>
      <c r="AE2"/>
      <c r="AF2"/>
      <c r="AG2" s="5" t="s">
        <v>4</v>
      </c>
      <c r="AH2"/>
      <c r="AI2"/>
      <c r="AJ2" s="5" t="s">
        <v>5</v>
      </c>
      <c r="AK2"/>
      <c r="AL2" s="5"/>
      <c r="AM2"/>
      <c r="AN2"/>
      <c r="AO2"/>
    </row>
    <row r="3" spans="1:41" ht="15" customHeight="1" x14ac:dyDescent="0.25">
      <c r="A3"/>
      <c r="B3"/>
      <c r="C3" s="6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 s="1" t="s">
        <v>6</v>
      </c>
      <c r="AA3"/>
      <c r="AB3"/>
      <c r="AC3"/>
      <c r="AD3"/>
      <c r="AE3"/>
      <c r="AF3"/>
      <c r="AG3" s="5" t="s">
        <v>7</v>
      </c>
      <c r="AH3"/>
      <c r="AI3"/>
      <c r="AJ3" s="5" t="s">
        <v>8</v>
      </c>
      <c r="AK3"/>
      <c r="AL3" s="5"/>
      <c r="AM3"/>
      <c r="AN3"/>
      <c r="AO3"/>
    </row>
    <row r="4" spans="1:41" ht="15" customHeight="1" x14ac:dyDescent="0.25">
      <c r="A4"/>
      <c r="B4"/>
      <c r="C4" s="6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 s="1" t="s">
        <v>9</v>
      </c>
      <c r="AA4"/>
      <c r="AB4"/>
      <c r="AC4"/>
      <c r="AD4"/>
      <c r="AE4"/>
      <c r="AF4"/>
      <c r="AG4" s="5" t="s">
        <v>10</v>
      </c>
      <c r="AH4"/>
      <c r="AI4"/>
      <c r="AJ4" s="5" t="s">
        <v>11</v>
      </c>
      <c r="AK4"/>
      <c r="AL4" s="5"/>
      <c r="AM4"/>
      <c r="AN4"/>
      <c r="AO4"/>
    </row>
    <row r="5" spans="1:41" ht="15" customHeight="1" x14ac:dyDescent="0.25">
      <c r="A5"/>
      <c r="B5"/>
      <c r="C5" s="6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 s="5"/>
      <c r="AK5" s="5"/>
      <c r="AL5" s="5"/>
      <c r="AM5"/>
      <c r="AN5"/>
      <c r="AO5"/>
    </row>
    <row r="6" spans="1:41" ht="15" customHeight="1" x14ac:dyDescent="0.25">
      <c r="A6"/>
      <c r="B6"/>
      <c r="C6" s="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 s="5"/>
      <c r="AK6" s="5"/>
      <c r="AL6" s="5"/>
      <c r="AM6"/>
      <c r="AN6"/>
      <c r="AO6"/>
    </row>
    <row r="7" spans="1:41" ht="15" customHeight="1" x14ac:dyDescent="0.25">
      <c r="A7"/>
      <c r="B7"/>
      <c r="C7" s="6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ht="14.25" customHeight="1" x14ac:dyDescent="0.25">
      <c r="A8"/>
      <c r="B8"/>
      <c r="C8" s="7" t="s">
        <v>13</v>
      </c>
      <c r="D8" s="8"/>
      <c r="E8" s="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ht="14.25" customHeight="1" x14ac:dyDescent="0.25">
      <c r="A9"/>
      <c r="B9"/>
      <c r="C9" s="9"/>
      <c r="D9" s="10"/>
      <c r="E9" s="11"/>
      <c r="F9" s="214">
        <v>1</v>
      </c>
      <c r="G9" s="214"/>
      <c r="H9" s="214"/>
      <c r="I9" s="214"/>
      <c r="J9" s="214"/>
      <c r="K9" s="214">
        <v>2</v>
      </c>
      <c r="L9" s="214"/>
      <c r="M9" s="214"/>
      <c r="N9" s="214"/>
      <c r="O9" s="214"/>
      <c r="P9" s="214">
        <v>3</v>
      </c>
      <c r="Q9" s="214"/>
      <c r="R9" s="214"/>
      <c r="S9" s="214"/>
      <c r="T9" s="214"/>
      <c r="U9" s="214">
        <v>4</v>
      </c>
      <c r="V9" s="214"/>
      <c r="W9" s="214"/>
      <c r="X9" s="214"/>
      <c r="Y9" s="214"/>
      <c r="Z9" s="214" t="s">
        <v>14</v>
      </c>
      <c r="AA9" s="214"/>
      <c r="AB9" s="214"/>
      <c r="AC9" s="214"/>
      <c r="AD9" s="214"/>
      <c r="AE9" s="214" t="s">
        <v>15</v>
      </c>
      <c r="AF9" s="214"/>
      <c r="AG9" s="214"/>
      <c r="AH9" s="214"/>
      <c r="AI9" s="214"/>
      <c r="AJ9" s="12" t="s">
        <v>16</v>
      </c>
      <c r="AK9"/>
      <c r="AL9"/>
      <c r="AM9"/>
      <c r="AN9"/>
      <c r="AO9"/>
    </row>
    <row r="10" spans="1:41" ht="14.25" customHeight="1" x14ac:dyDescent="0.25">
      <c r="A10"/>
      <c r="B10" s="13"/>
      <c r="C10" s="14">
        <v>1</v>
      </c>
      <c r="D10" s="15"/>
      <c r="E10" s="11" t="str">
        <f>IF(B10=0,"",INDEX(Nimet!$A$2:$D$251,B10,4))</f>
        <v/>
      </c>
      <c r="F10" s="216"/>
      <c r="G10" s="216"/>
      <c r="H10" s="216"/>
      <c r="I10" s="216"/>
      <c r="J10" s="216"/>
      <c r="K10" s="215" t="str">
        <f>CONCATENATE(AC22,"-",AE22)</f>
        <v>0-0</v>
      </c>
      <c r="L10" s="215"/>
      <c r="M10" s="215"/>
      <c r="N10" s="215"/>
      <c r="O10" s="215"/>
      <c r="P10" s="215" t="str">
        <f>CONCATENATE(AC16,"-",AE16)</f>
        <v>0-0</v>
      </c>
      <c r="Q10" s="215"/>
      <c r="R10" s="215"/>
      <c r="S10" s="215"/>
      <c r="T10" s="215"/>
      <c r="U10" s="215" t="str">
        <f>CONCATENATE(AC19,"-",AE19)</f>
        <v>0-0</v>
      </c>
      <c r="V10" s="215"/>
      <c r="W10" s="215"/>
      <c r="X10" s="215"/>
      <c r="Y10" s="215"/>
      <c r="Z10" s="214" t="str">
        <f>CONCATENATE(AG16+AG19+AG22,"-",AI16+AI19+AI22)</f>
        <v>0-0</v>
      </c>
      <c r="AA10" s="214"/>
      <c r="AB10" s="214"/>
      <c r="AC10" s="214"/>
      <c r="AD10" s="214"/>
      <c r="AE10" s="214" t="str">
        <f>CONCATENATE(AC16+AC19+AC22,"-",AE16+AE19+AE22)</f>
        <v>0-0</v>
      </c>
      <c r="AF10" s="214"/>
      <c r="AG10" s="214"/>
      <c r="AH10" s="214"/>
      <c r="AI10" s="214"/>
      <c r="AJ10" s="16"/>
      <c r="AK10"/>
      <c r="AL10"/>
      <c r="AM10"/>
      <c r="AN10"/>
      <c r="AO10"/>
    </row>
    <row r="11" spans="1:41" ht="14.25" customHeight="1" x14ac:dyDescent="0.25">
      <c r="A11"/>
      <c r="B11" s="13"/>
      <c r="C11" s="14">
        <v>2</v>
      </c>
      <c r="D11" s="15"/>
      <c r="E11" s="11" t="str">
        <f>IF(B11=0,"",INDEX(Nimet!$A$2:$D$251,B11,4))</f>
        <v/>
      </c>
      <c r="F11" s="215" t="str">
        <f>CONCATENATE(AE22,"-",AC22)</f>
        <v>0-0</v>
      </c>
      <c r="G11" s="215"/>
      <c r="H11" s="215"/>
      <c r="I11" s="215"/>
      <c r="J11" s="215"/>
      <c r="K11" s="216"/>
      <c r="L11" s="216"/>
      <c r="M11" s="216"/>
      <c r="N11" s="216"/>
      <c r="O11" s="216"/>
      <c r="P11" s="215" t="str">
        <f>CONCATENATE(AC20,"-",AE20)</f>
        <v>0-0</v>
      </c>
      <c r="Q11" s="215"/>
      <c r="R11" s="215"/>
      <c r="S11" s="215"/>
      <c r="T11" s="215"/>
      <c r="U11" s="215" t="str">
        <f>CONCATENATE(AC17,"-",AE17)</f>
        <v>0-0</v>
      </c>
      <c r="V11" s="215"/>
      <c r="W11" s="215"/>
      <c r="X11" s="215"/>
      <c r="Y11" s="215"/>
      <c r="Z11" s="214" t="str">
        <f>CONCATENATE(AG17+AG20+AI22,"-",AI17+AI20+AG22)</f>
        <v>0-0</v>
      </c>
      <c r="AA11" s="214"/>
      <c r="AB11" s="214"/>
      <c r="AC11" s="214"/>
      <c r="AD11" s="214"/>
      <c r="AE11" s="214" t="str">
        <f>CONCATENATE(AC17+AC20+AE22,"-",AE17+AE20+AC22)</f>
        <v>0-0</v>
      </c>
      <c r="AF11" s="214"/>
      <c r="AG11" s="214"/>
      <c r="AH11" s="214"/>
      <c r="AI11" s="214"/>
      <c r="AJ11" s="16"/>
      <c r="AK11"/>
      <c r="AL11"/>
      <c r="AM11"/>
      <c r="AN11"/>
      <c r="AO11"/>
    </row>
    <row r="12" spans="1:41" ht="14.25" customHeight="1" x14ac:dyDescent="0.25">
      <c r="A12"/>
      <c r="B12" s="13"/>
      <c r="C12" s="14">
        <v>3</v>
      </c>
      <c r="D12" s="15"/>
      <c r="E12" s="11" t="str">
        <f>IF(B12=0,"",INDEX(Nimet!$A$2:$D$251,B12,4))</f>
        <v/>
      </c>
      <c r="F12" s="215" t="str">
        <f>CONCATENATE(AE16,"-",AC16)</f>
        <v>0-0</v>
      </c>
      <c r="G12" s="215"/>
      <c r="H12" s="215"/>
      <c r="I12" s="215"/>
      <c r="J12" s="215"/>
      <c r="K12" s="215" t="str">
        <f>CONCATENATE(AE20,"-",AC20)</f>
        <v>0-0</v>
      </c>
      <c r="L12" s="215"/>
      <c r="M12" s="215"/>
      <c r="N12" s="215"/>
      <c r="O12" s="215"/>
      <c r="P12" s="216"/>
      <c r="Q12" s="216"/>
      <c r="R12" s="216"/>
      <c r="S12" s="216"/>
      <c r="T12" s="216"/>
      <c r="U12" s="215" t="str">
        <f>CONCATENATE(AC23,"-",AE23)</f>
        <v>0-0</v>
      </c>
      <c r="V12" s="215"/>
      <c r="W12" s="215"/>
      <c r="X12" s="215"/>
      <c r="Y12" s="215"/>
      <c r="Z12" s="214" t="str">
        <f>CONCATENATE(AI16+AI20+AG23,"-",AG16+AG20+AI23)</f>
        <v>0-0</v>
      </c>
      <c r="AA12" s="214"/>
      <c r="AB12" s="214"/>
      <c r="AC12" s="214"/>
      <c r="AD12" s="214"/>
      <c r="AE12" s="214" t="str">
        <f>CONCATENATE(AE16+AE20+AC23,"-",AC16+AC20+AE23)</f>
        <v>0-0</v>
      </c>
      <c r="AF12" s="214"/>
      <c r="AG12" s="214"/>
      <c r="AH12" s="214"/>
      <c r="AI12" s="214"/>
      <c r="AJ12" s="16"/>
      <c r="AK12"/>
      <c r="AL12"/>
      <c r="AM12"/>
      <c r="AN12"/>
      <c r="AO12"/>
    </row>
    <row r="13" spans="1:41" ht="14.25" customHeight="1" x14ac:dyDescent="0.25">
      <c r="A13"/>
      <c r="B13" s="13"/>
      <c r="C13" s="14">
        <v>4</v>
      </c>
      <c r="D13" s="15"/>
      <c r="E13" s="11" t="str">
        <f>IF(B13=0,"",INDEX(Nimet!$A$2:$D$251,B13,4))</f>
        <v/>
      </c>
      <c r="F13" s="215" t="str">
        <f>CONCATENATE(AE19,"-",AC19)</f>
        <v>0-0</v>
      </c>
      <c r="G13" s="215"/>
      <c r="H13" s="215"/>
      <c r="I13" s="215"/>
      <c r="J13" s="215"/>
      <c r="K13" s="215" t="str">
        <f>CONCATENATE(AE17,"-",AC17)</f>
        <v>0-0</v>
      </c>
      <c r="L13" s="215"/>
      <c r="M13" s="215"/>
      <c r="N13" s="215"/>
      <c r="O13" s="215"/>
      <c r="P13" s="215" t="str">
        <f>CONCATENATE(AE23,"-",AC23)</f>
        <v>0-0</v>
      </c>
      <c r="Q13" s="215"/>
      <c r="R13" s="215"/>
      <c r="S13" s="215"/>
      <c r="T13" s="215"/>
      <c r="U13" s="216"/>
      <c r="V13" s="216"/>
      <c r="W13" s="216"/>
      <c r="X13" s="216"/>
      <c r="Y13" s="216"/>
      <c r="Z13" s="214" t="str">
        <f>CONCATENATE(AI17+AI19+AI23,"-",AG17+AG19+AG23)</f>
        <v>0-0</v>
      </c>
      <c r="AA13" s="214"/>
      <c r="AB13" s="214"/>
      <c r="AC13" s="214"/>
      <c r="AD13" s="214"/>
      <c r="AE13" s="214" t="str">
        <f>CONCATENATE(AE17+AE19+AE23,"-",AC17+AC19+AC23)</f>
        <v>0-0</v>
      </c>
      <c r="AF13" s="214"/>
      <c r="AG13" s="214"/>
      <c r="AH13" s="214"/>
      <c r="AI13" s="214"/>
      <c r="AJ13" s="16"/>
      <c r="AK13"/>
      <c r="AL13"/>
      <c r="AM13"/>
      <c r="AN13"/>
      <c r="AO13"/>
    </row>
    <row r="14" spans="1:41" ht="14.25" customHeight="1" x14ac:dyDescent="0.25">
      <c r="A14"/>
      <c r="C14" s="17"/>
      <c r="D14" s="17"/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/>
      <c r="AO14"/>
    </row>
    <row r="15" spans="1:41" ht="14.25" customHeight="1" x14ac:dyDescent="0.25">
      <c r="A15"/>
      <c r="C15" s="3" t="s">
        <v>1</v>
      </c>
      <c r="H15" s="10"/>
      <c r="I15" s="19">
        <v>1</v>
      </c>
      <c r="J15" s="11"/>
      <c r="K15" s="20"/>
      <c r="L15" s="21"/>
      <c r="M15" s="22">
        <v>2</v>
      </c>
      <c r="N15" s="23"/>
      <c r="O15" s="20"/>
      <c r="P15" s="21"/>
      <c r="Q15" s="22">
        <v>3</v>
      </c>
      <c r="R15" s="24"/>
      <c r="S15"/>
      <c r="T15" s="25"/>
      <c r="U15" s="22">
        <v>4</v>
      </c>
      <c r="V15" s="24"/>
      <c r="W15"/>
      <c r="X15" s="25"/>
      <c r="Y15" s="22">
        <v>5</v>
      </c>
      <c r="Z15" s="24"/>
      <c r="AA15" s="17"/>
      <c r="AB15" s="17"/>
      <c r="AC15" s="25"/>
      <c r="AD15" s="26" t="s">
        <v>17</v>
      </c>
      <c r="AE15" s="24"/>
      <c r="AF15" s="20"/>
      <c r="AG15" s="21"/>
      <c r="AH15" s="26" t="s">
        <v>18</v>
      </c>
      <c r="AI15" s="23"/>
      <c r="AJ15"/>
      <c r="AK15"/>
      <c r="AL15" s="27"/>
      <c r="AN15"/>
      <c r="AO15"/>
    </row>
    <row r="16" spans="1:41" ht="14.25" customHeight="1" x14ac:dyDescent="0.25">
      <c r="A16" s="28" t="s">
        <v>4</v>
      </c>
      <c r="C16" s="1" t="str">
        <f>CONCATENATE(E10,"  -  ",E12)</f>
        <v xml:space="preserve">  -  </v>
      </c>
      <c r="H16" s="29"/>
      <c r="I16" s="30" t="s">
        <v>20</v>
      </c>
      <c r="J16" s="31"/>
      <c r="K16" s="32"/>
      <c r="L16" s="29"/>
      <c r="M16" s="30" t="s">
        <v>20</v>
      </c>
      <c r="N16" s="31"/>
      <c r="O16" s="32"/>
      <c r="P16" s="29"/>
      <c r="Q16" s="30" t="s">
        <v>20</v>
      </c>
      <c r="R16" s="31"/>
      <c r="S16" s="33"/>
      <c r="T16" s="29"/>
      <c r="U16" s="30" t="s">
        <v>20</v>
      </c>
      <c r="V16" s="31"/>
      <c r="W16" s="33"/>
      <c r="X16" s="29"/>
      <c r="Y16" s="30" t="s">
        <v>20</v>
      </c>
      <c r="Z16" s="31"/>
      <c r="AA16" s="32"/>
      <c r="AB16" s="32"/>
      <c r="AC16" s="34">
        <f>IF($H16-$J16&gt;0,1,0)+IF($L16-$N16&gt;0,1,0)+IF($P16-$R16&gt;0,1,0)+IF($T16-$V16&gt;0,1,0)+IF($X16-$Z16&gt;0,1,0)</f>
        <v>0</v>
      </c>
      <c r="AD16" s="35" t="s">
        <v>20</v>
      </c>
      <c r="AE16" s="36">
        <f>IF($H16-$J16&lt;0,1,0)+IF($L16-$N16&lt;0,1,0)+IF($P16-$R16&lt;0,1,0)+IF($T16-$V16&lt;0,1,0)+IF($X16-$Z16&lt;0,1,0)</f>
        <v>0</v>
      </c>
      <c r="AF16" s="33"/>
      <c r="AG16" s="37">
        <f>IF($AC16-$AE16&gt;0,1,0)</f>
        <v>0</v>
      </c>
      <c r="AH16" s="35" t="s">
        <v>20</v>
      </c>
      <c r="AI16" s="36">
        <f>IF($AC16-$AE16&lt;0,1,0)</f>
        <v>0</v>
      </c>
      <c r="AJ16" s="33"/>
      <c r="AK16" s="33"/>
      <c r="AL16" s="33"/>
      <c r="AN16" s="5"/>
      <c r="AO16" s="39"/>
    </row>
    <row r="17" spans="1:41" ht="14.25" customHeight="1" x14ac:dyDescent="0.25">
      <c r="A17" s="28" t="s">
        <v>5</v>
      </c>
      <c r="C17" s="1" t="str">
        <f>CONCATENATE(E11,"  -  ",E13)</f>
        <v xml:space="preserve">  -  </v>
      </c>
      <c r="H17" s="40"/>
      <c r="I17" s="41" t="s">
        <v>20</v>
      </c>
      <c r="J17" s="42"/>
      <c r="K17" s="32"/>
      <c r="L17" s="29"/>
      <c r="M17" s="30" t="s">
        <v>20</v>
      </c>
      <c r="N17" s="31"/>
      <c r="O17" s="32"/>
      <c r="P17" s="29"/>
      <c r="Q17" s="30" t="s">
        <v>20</v>
      </c>
      <c r="R17" s="31"/>
      <c r="S17" s="33"/>
      <c r="T17" s="29"/>
      <c r="U17" s="30" t="s">
        <v>20</v>
      </c>
      <c r="V17" s="31"/>
      <c r="W17" s="33"/>
      <c r="X17" s="29"/>
      <c r="Y17" s="30" t="s">
        <v>20</v>
      </c>
      <c r="Z17" s="31"/>
      <c r="AA17" s="32"/>
      <c r="AB17" s="32"/>
      <c r="AC17" s="34">
        <f>IF($H17-$J17&gt;0,1,0)+IF($L17-$N17&gt;0,1,0)+IF($P17-$R17&gt;0,1,0)+IF($T17-$V17&gt;0,1,0)+IF($X17-$Z17&gt;0,1,0)</f>
        <v>0</v>
      </c>
      <c r="AD17" s="35" t="s">
        <v>20</v>
      </c>
      <c r="AE17" s="36">
        <f>IF($H17-$J17&lt;0,1,0)+IF($L17-$N17&lt;0,1,0)+IF($P17-$R17&lt;0,1,0)+IF($T17-$V17&lt;0,1,0)+IF($X17-$Z17&lt;0,1,0)</f>
        <v>0</v>
      </c>
      <c r="AF17" s="33"/>
      <c r="AG17" s="37">
        <f>IF($AC17-$AE17&gt;0,1,0)</f>
        <v>0</v>
      </c>
      <c r="AH17" s="35" t="s">
        <v>20</v>
      </c>
      <c r="AI17" s="36">
        <f>IF($AC17-$AE17&lt;0,1,0)</f>
        <v>0</v>
      </c>
      <c r="AJ17" s="33"/>
      <c r="AK17" s="33"/>
      <c r="AL17" s="33"/>
      <c r="AN17" s="5"/>
      <c r="AO17" s="39"/>
    </row>
    <row r="18" spans="1:41" ht="14.25" customHeight="1" x14ac:dyDescent="0.25">
      <c r="A18" s="28"/>
      <c r="C18"/>
      <c r="H18" s="43"/>
      <c r="I18" s="44"/>
      <c r="J18" s="45"/>
      <c r="K18" s="32"/>
      <c r="L18" s="43"/>
      <c r="M18" s="44"/>
      <c r="N18" s="45"/>
      <c r="O18" s="32"/>
      <c r="P18" s="43"/>
      <c r="Q18" s="44"/>
      <c r="R18" s="45"/>
      <c r="S18" s="33"/>
      <c r="T18" s="43"/>
      <c r="U18" s="44"/>
      <c r="V18" s="45"/>
      <c r="W18" s="33"/>
      <c r="X18" s="43"/>
      <c r="Y18" s="44"/>
      <c r="Z18" s="45"/>
      <c r="AA18" s="32"/>
      <c r="AB18" s="32"/>
      <c r="AC18" s="34"/>
      <c r="AD18" s="35"/>
      <c r="AE18" s="36"/>
      <c r="AF18" s="33"/>
      <c r="AG18" s="37"/>
      <c r="AH18" s="46"/>
      <c r="AI18" s="36"/>
      <c r="AJ18" s="33"/>
      <c r="AK18" s="33"/>
      <c r="AL18" s="33"/>
      <c r="AN18"/>
      <c r="AO18" s="39"/>
    </row>
    <row r="19" spans="1:41" ht="14.25" customHeight="1" x14ac:dyDescent="0.25">
      <c r="A19" s="28" t="s">
        <v>7</v>
      </c>
      <c r="C19" s="1" t="str">
        <f>CONCATENATE(E10,"  -  ",E13)</f>
        <v xml:space="preserve">  -  </v>
      </c>
      <c r="H19" s="29"/>
      <c r="I19" s="30" t="s">
        <v>20</v>
      </c>
      <c r="J19" s="31"/>
      <c r="K19" s="32"/>
      <c r="L19" s="29"/>
      <c r="M19" s="30" t="s">
        <v>20</v>
      </c>
      <c r="N19" s="31"/>
      <c r="O19" s="32"/>
      <c r="P19" s="29"/>
      <c r="Q19" s="30" t="s">
        <v>20</v>
      </c>
      <c r="R19" s="31"/>
      <c r="S19" s="33"/>
      <c r="T19" s="29"/>
      <c r="U19" s="30" t="s">
        <v>20</v>
      </c>
      <c r="V19" s="31"/>
      <c r="W19" s="33"/>
      <c r="X19" s="29"/>
      <c r="Y19" s="30" t="s">
        <v>20</v>
      </c>
      <c r="Z19" s="31"/>
      <c r="AA19" s="32"/>
      <c r="AB19" s="32"/>
      <c r="AC19" s="34">
        <f>IF($H19-$J19&gt;0,1,0)+IF($L19-$N19&gt;0,1,0)+IF($P19-$R19&gt;0,1,0)+IF($T19-$V19&gt;0,1,0)+IF($X19-$Z19&gt;0,1,0)</f>
        <v>0</v>
      </c>
      <c r="AD19" s="35" t="s">
        <v>20</v>
      </c>
      <c r="AE19" s="36">
        <f>IF($H19-$J19&lt;0,1,0)+IF($L19-$N19&lt;0,1,0)+IF($P19-$R19&lt;0,1,0)+IF($T19-$V19&lt;0,1,0)+IF($X19-$Z19&lt;0,1,0)</f>
        <v>0</v>
      </c>
      <c r="AF19" s="33"/>
      <c r="AG19" s="37">
        <f>IF($AC19-$AE19&gt;0,1,0)</f>
        <v>0</v>
      </c>
      <c r="AH19" s="35" t="s">
        <v>20</v>
      </c>
      <c r="AI19" s="36">
        <f>IF($AC19-$AE19&lt;0,1,0)</f>
        <v>0</v>
      </c>
      <c r="AJ19" s="33"/>
      <c r="AK19" s="33"/>
      <c r="AL19" s="33"/>
      <c r="AN19" s="5"/>
      <c r="AO19" s="39"/>
    </row>
    <row r="20" spans="1:41" ht="14.25" customHeight="1" x14ac:dyDescent="0.25">
      <c r="A20" s="28" t="s">
        <v>8</v>
      </c>
      <c r="C20" s="1" t="str">
        <f>CONCATENATE(E11,"  -  ",E12)</f>
        <v xml:space="preserve">  -  </v>
      </c>
      <c r="H20" s="29"/>
      <c r="I20" s="30" t="s">
        <v>20</v>
      </c>
      <c r="J20" s="31"/>
      <c r="K20" s="32"/>
      <c r="L20" s="29"/>
      <c r="M20" s="30" t="s">
        <v>20</v>
      </c>
      <c r="N20" s="31"/>
      <c r="O20" s="32"/>
      <c r="P20" s="29"/>
      <c r="Q20" s="30" t="s">
        <v>20</v>
      </c>
      <c r="R20" s="31"/>
      <c r="S20" s="33"/>
      <c r="T20" s="29"/>
      <c r="U20" s="30" t="s">
        <v>20</v>
      </c>
      <c r="V20" s="31"/>
      <c r="W20" s="33"/>
      <c r="X20" s="29"/>
      <c r="Y20" s="30" t="s">
        <v>20</v>
      </c>
      <c r="Z20" s="31"/>
      <c r="AA20" s="32"/>
      <c r="AB20" s="32"/>
      <c r="AC20" s="34">
        <f>IF($H20-$J20&gt;0,1,0)+IF($L20-$N20&gt;0,1,0)+IF($P20-$R20&gt;0,1,0)+IF($T20-$V20&gt;0,1,0)+IF($X20-$Z20&gt;0,1,0)</f>
        <v>0</v>
      </c>
      <c r="AD20" s="35" t="s">
        <v>20</v>
      </c>
      <c r="AE20" s="36">
        <f>IF($H20-$J20&lt;0,1,0)+IF($L20-$N20&lt;0,1,0)+IF($P20-$R20&lt;0,1,0)+IF($T20-$V20&lt;0,1,0)+IF($X20-$Z20&lt;0,1,0)</f>
        <v>0</v>
      </c>
      <c r="AF20" s="33"/>
      <c r="AG20" s="37">
        <f>IF($AC20-$AE20&gt;0,1,0)</f>
        <v>0</v>
      </c>
      <c r="AH20" s="35" t="s">
        <v>20</v>
      </c>
      <c r="AI20" s="36">
        <f>IF($AC20-$AE20&lt;0,1,0)</f>
        <v>0</v>
      </c>
      <c r="AJ20" s="33"/>
      <c r="AK20" s="33"/>
      <c r="AL20" s="33"/>
      <c r="AN20" s="5"/>
      <c r="AO20" s="39"/>
    </row>
    <row r="21" spans="1:41" ht="14.25" customHeight="1" x14ac:dyDescent="0.25">
      <c r="A21" s="28"/>
      <c r="C21"/>
      <c r="H21" s="43"/>
      <c r="I21" s="44"/>
      <c r="J21" s="45"/>
      <c r="K21" s="32"/>
      <c r="L21" s="43"/>
      <c r="M21" s="44"/>
      <c r="N21" s="45"/>
      <c r="O21" s="32"/>
      <c r="P21" s="43"/>
      <c r="Q21" s="44"/>
      <c r="R21" s="45"/>
      <c r="S21" s="33"/>
      <c r="T21" s="43"/>
      <c r="U21" s="44"/>
      <c r="V21" s="45"/>
      <c r="W21" s="33"/>
      <c r="X21" s="43"/>
      <c r="Y21" s="44"/>
      <c r="Z21" s="45"/>
      <c r="AA21" s="32"/>
      <c r="AB21" s="32"/>
      <c r="AC21" s="34"/>
      <c r="AD21" s="35"/>
      <c r="AE21" s="36"/>
      <c r="AF21" s="33"/>
      <c r="AG21" s="37"/>
      <c r="AH21" s="46"/>
      <c r="AI21" s="36"/>
      <c r="AJ21" s="33"/>
      <c r="AK21" s="33"/>
      <c r="AL21" s="33"/>
      <c r="AN21"/>
      <c r="AO21" s="39"/>
    </row>
    <row r="22" spans="1:41" ht="14.25" customHeight="1" x14ac:dyDescent="0.25">
      <c r="A22" s="28" t="s">
        <v>10</v>
      </c>
      <c r="C22" s="1" t="str">
        <f>CONCATENATE(E10,"  -  ",E11)</f>
        <v xml:space="preserve">  -  </v>
      </c>
      <c r="H22" s="29"/>
      <c r="I22" s="30" t="s">
        <v>20</v>
      </c>
      <c r="J22" s="31"/>
      <c r="K22" s="32"/>
      <c r="L22" s="29"/>
      <c r="M22" s="30" t="s">
        <v>20</v>
      </c>
      <c r="N22" s="31"/>
      <c r="O22" s="32"/>
      <c r="P22" s="29"/>
      <c r="Q22" s="30" t="s">
        <v>20</v>
      </c>
      <c r="R22" s="31"/>
      <c r="S22" s="33"/>
      <c r="T22" s="29"/>
      <c r="U22" s="30" t="s">
        <v>20</v>
      </c>
      <c r="V22" s="31"/>
      <c r="W22" s="33"/>
      <c r="X22" s="29"/>
      <c r="Y22" s="30" t="s">
        <v>20</v>
      </c>
      <c r="Z22" s="31"/>
      <c r="AA22" s="32"/>
      <c r="AB22" s="32"/>
      <c r="AC22" s="34">
        <f>IF($H22-$J22&gt;0,1,0)+IF($L22-$N22&gt;0,1,0)+IF($P22-$R22&gt;0,1,0)+IF($T22-$V22&gt;0,1,0)+IF($X22-$Z22&gt;0,1,0)</f>
        <v>0</v>
      </c>
      <c r="AD22" s="35" t="s">
        <v>20</v>
      </c>
      <c r="AE22" s="36">
        <f>IF($H22-$J22&lt;0,1,0)+IF($L22-$N22&lt;0,1,0)+IF($P22-$R22&lt;0,1,0)+IF($T22-$V22&lt;0,1,0)+IF($X22-$Z22&lt;0,1,0)</f>
        <v>0</v>
      </c>
      <c r="AF22" s="33"/>
      <c r="AG22" s="37">
        <f>IF($AC22-$AE22&gt;0,1,0)</f>
        <v>0</v>
      </c>
      <c r="AH22" s="35" t="s">
        <v>20</v>
      </c>
      <c r="AI22" s="36">
        <f>IF($AC22-$AE22&lt;0,1,0)</f>
        <v>0</v>
      </c>
      <c r="AJ22" s="33"/>
      <c r="AK22" s="33"/>
      <c r="AL22" s="33"/>
      <c r="AN22" s="5"/>
      <c r="AO22" s="39"/>
    </row>
    <row r="23" spans="1:41" ht="14.25" customHeight="1" x14ac:dyDescent="0.25">
      <c r="A23" s="28" t="s">
        <v>11</v>
      </c>
      <c r="C23" s="1" t="str">
        <f>CONCATENATE(E12,"  -  ",E13)</f>
        <v xml:space="preserve">  -  </v>
      </c>
      <c r="H23" s="29"/>
      <c r="I23" s="30" t="s">
        <v>20</v>
      </c>
      <c r="J23" s="31"/>
      <c r="K23" s="32"/>
      <c r="L23" s="29"/>
      <c r="M23" s="30" t="s">
        <v>20</v>
      </c>
      <c r="N23" s="31"/>
      <c r="O23" s="32"/>
      <c r="P23" s="29"/>
      <c r="Q23" s="30" t="s">
        <v>20</v>
      </c>
      <c r="R23" s="31"/>
      <c r="S23" s="33"/>
      <c r="T23" s="29"/>
      <c r="U23" s="30" t="s">
        <v>20</v>
      </c>
      <c r="V23" s="31"/>
      <c r="W23" s="33"/>
      <c r="X23" s="29"/>
      <c r="Y23" s="30" t="s">
        <v>20</v>
      </c>
      <c r="Z23" s="31"/>
      <c r="AA23" s="32"/>
      <c r="AB23" s="32"/>
      <c r="AC23" s="47">
        <f>IF($H23-$J23&gt;0,1,0)+IF($L23-$N23&gt;0,1,0)+IF($P23-$R23&gt;0,1,0)+IF($T23-$V23&gt;0,1,0)+IF($X23-$Z23&gt;0,1,0)</f>
        <v>0</v>
      </c>
      <c r="AD23" s="48" t="s">
        <v>20</v>
      </c>
      <c r="AE23" s="49">
        <f>IF($H23-$J23&lt;0,1,0)+IF($L23-$N23&lt;0,1,0)+IF($P23-$R23&lt;0,1,0)+IF($T23-$V23&lt;0,1,0)+IF($X23-$Z23&lt;0,1,0)</f>
        <v>0</v>
      </c>
      <c r="AF23" s="33"/>
      <c r="AG23" s="50">
        <f>IF($AC23-$AE23&gt;0,1,0)</f>
        <v>0</v>
      </c>
      <c r="AH23" s="48" t="s">
        <v>20</v>
      </c>
      <c r="AI23" s="49">
        <f>IF($AC23-$AE23&lt;0,1,0)</f>
        <v>0</v>
      </c>
      <c r="AJ23" s="33"/>
      <c r="AK23" s="33"/>
      <c r="AL23" s="33"/>
      <c r="AN23" s="5"/>
      <c r="AO23" s="39"/>
    </row>
  </sheetData>
  <sheetProtection sheet="1" objects="1" scenarios="1"/>
  <mergeCells count="30">
    <mergeCell ref="AE9:AI9"/>
    <mergeCell ref="F10:J10"/>
    <mergeCell ref="K10:O10"/>
    <mergeCell ref="P10:T10"/>
    <mergeCell ref="U10:Y10"/>
    <mergeCell ref="Z10:AD10"/>
    <mergeCell ref="AE10:AI10"/>
    <mergeCell ref="F9:J9"/>
    <mergeCell ref="K9:O9"/>
    <mergeCell ref="P9:T9"/>
    <mergeCell ref="U9:Y9"/>
    <mergeCell ref="Z9:AD9"/>
    <mergeCell ref="AE11:AI11"/>
    <mergeCell ref="F12:J12"/>
    <mergeCell ref="K12:O12"/>
    <mergeCell ref="P12:T12"/>
    <mergeCell ref="U12:Y12"/>
    <mergeCell ref="Z12:AD12"/>
    <mergeCell ref="AE12:AI12"/>
    <mergeCell ref="F11:J11"/>
    <mergeCell ref="K11:O11"/>
    <mergeCell ref="P11:T11"/>
    <mergeCell ref="U11:Y11"/>
    <mergeCell ref="Z11:AD11"/>
    <mergeCell ref="AE13:AI13"/>
    <mergeCell ref="F13:J13"/>
    <mergeCell ref="K13:O13"/>
    <mergeCell ref="P13:T13"/>
    <mergeCell ref="U13:Y13"/>
    <mergeCell ref="Z13:AD13"/>
  </mergeCells>
  <printOptions horizontalCentered="1"/>
  <pageMargins left="0.74791666666666701" right="0.74791666666666701" top="0.62986111111111098" bottom="0.65" header="0.51180555555555496" footer="0.51180555555555496"/>
  <pageSetup paperSize="0" scale="0" firstPageNumber="0" orientation="portrait" usePrinterDefaults="0" horizontalDpi="0" verticalDpi="0" copies="0"/>
  <headerFooter>
    <oddFooter>&amp;C&amp;A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2"/>
  <sheetViews>
    <sheetView zoomScale="70" zoomScaleNormal="70" workbookViewId="0">
      <selection activeCell="AI24" sqref="AI24"/>
    </sheetView>
  </sheetViews>
  <sheetFormatPr defaultRowHeight="13.2" x14ac:dyDescent="0.25"/>
  <cols>
    <col min="1" max="1" width="5" style="1"/>
    <col min="2" max="2" width="3.33203125" style="1"/>
    <col min="3" max="3" width="5.6640625" style="1"/>
    <col min="4" max="4" width="32.44140625" style="1"/>
    <col min="5" max="6" width="2.88671875" style="1"/>
    <col min="7" max="7" width="5.77734375" style="1" customWidth="1"/>
    <col min="8" max="10" width="2.88671875" style="1"/>
    <col min="11" max="11" width="3.21875" style="1" customWidth="1"/>
    <col min="12" max="12" width="3.6640625" style="1" customWidth="1"/>
    <col min="13" max="13" width="4.33203125" style="1" customWidth="1"/>
    <col min="14" max="14" width="2.88671875" style="1"/>
    <col min="15" max="15" width="3.6640625" style="1" customWidth="1"/>
    <col min="16" max="24" width="2.88671875" style="1"/>
    <col min="25" max="29" width="2.6640625" style="1"/>
    <col min="30" max="34" width="2.88671875" style="1"/>
    <col min="35" max="35" width="14.21875" style="1"/>
    <col min="36" max="36" width="4.88671875" style="1" customWidth="1"/>
    <col min="37" max="39" width="14.21875" style="1"/>
    <col min="40" max="257" width="9" style="1"/>
  </cols>
  <sheetData>
    <row r="1" spans="1:40" ht="15.9" customHeight="1" x14ac:dyDescent="0.4">
      <c r="A1"/>
      <c r="B1" s="2" t="s">
        <v>0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 s="3" t="s">
        <v>1</v>
      </c>
      <c r="Z1"/>
      <c r="AA1"/>
      <c r="AB1"/>
      <c r="AC1"/>
      <c r="AD1"/>
      <c r="AE1" s="3"/>
      <c r="AF1" s="3"/>
      <c r="AG1" s="3"/>
      <c r="AH1" s="3"/>
      <c r="AI1"/>
      <c r="AJ1"/>
      <c r="AK1"/>
      <c r="AL1"/>
      <c r="AM1"/>
      <c r="AN1"/>
    </row>
    <row r="2" spans="1:40" ht="18" customHeight="1" x14ac:dyDescent="0.3">
      <c r="A2"/>
      <c r="B2" s="4" t="s">
        <v>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 s="1" t="s">
        <v>3</v>
      </c>
      <c r="Z2"/>
      <c r="AA2"/>
      <c r="AB2"/>
      <c r="AC2"/>
      <c r="AD2"/>
      <c r="AE2"/>
      <c r="AF2" s="5" t="s">
        <v>4</v>
      </c>
      <c r="AG2"/>
      <c r="AH2"/>
      <c r="AI2" s="5" t="s">
        <v>5</v>
      </c>
      <c r="AJ2"/>
      <c r="AK2" s="5"/>
      <c r="AL2"/>
      <c r="AM2"/>
      <c r="AN2"/>
    </row>
    <row r="3" spans="1:40" ht="18.45" customHeight="1" x14ac:dyDescent="0.25">
      <c r="A3"/>
      <c r="B3" s="6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 s="1" t="s">
        <v>6</v>
      </c>
      <c r="Z3"/>
      <c r="AA3"/>
      <c r="AB3"/>
      <c r="AC3"/>
      <c r="AD3"/>
      <c r="AE3"/>
      <c r="AF3" s="5" t="s">
        <v>7</v>
      </c>
      <c r="AG3"/>
      <c r="AH3"/>
      <c r="AI3" s="5" t="s">
        <v>8</v>
      </c>
      <c r="AJ3"/>
      <c r="AK3" s="5"/>
      <c r="AL3"/>
      <c r="AM3"/>
      <c r="AN3"/>
    </row>
    <row r="4" spans="1:40" ht="15" customHeight="1" x14ac:dyDescent="0.3">
      <c r="A4"/>
      <c r="B4" s="4" t="s">
        <v>248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 s="1" t="s">
        <v>9</v>
      </c>
      <c r="Z4"/>
      <c r="AA4"/>
      <c r="AB4"/>
      <c r="AC4"/>
      <c r="AD4"/>
      <c r="AE4"/>
      <c r="AF4" s="5" t="s">
        <v>10</v>
      </c>
      <c r="AG4"/>
      <c r="AH4"/>
      <c r="AI4" s="5" t="s">
        <v>11</v>
      </c>
      <c r="AJ4"/>
      <c r="AK4" s="5"/>
      <c r="AL4"/>
      <c r="AM4"/>
      <c r="AN4"/>
    </row>
    <row r="5" spans="1:40" ht="12.3" customHeight="1" x14ac:dyDescent="0.3">
      <c r="A5"/>
      <c r="B5" s="4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 s="5"/>
      <c r="AJ5" s="5"/>
      <c r="AK5" s="5"/>
      <c r="AL5"/>
      <c r="AM5"/>
      <c r="AN5"/>
    </row>
    <row r="6" spans="1:40" ht="15" customHeight="1" x14ac:dyDescent="0.3">
      <c r="A6"/>
      <c r="B6" s="4" t="s">
        <v>12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 s="5"/>
      <c r="AJ6" s="5"/>
      <c r="AK6" s="5"/>
      <c r="AL6"/>
      <c r="AM6"/>
      <c r="AN6"/>
    </row>
    <row r="7" spans="1:40" ht="12.3" customHeight="1" x14ac:dyDescent="0.25">
      <c r="A7"/>
      <c r="B7" s="6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4.25" customHeight="1" x14ac:dyDescent="0.25">
      <c r="A8"/>
      <c r="B8" s="7" t="s">
        <v>22</v>
      </c>
      <c r="C8" s="8"/>
      <c r="D8" s="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4.25" customHeight="1" x14ac:dyDescent="0.25">
      <c r="A9"/>
      <c r="B9" s="9"/>
      <c r="C9" s="10"/>
      <c r="D9" s="11"/>
      <c r="E9" s="214">
        <v>1</v>
      </c>
      <c r="F9" s="214"/>
      <c r="G9" s="214"/>
      <c r="H9" s="214"/>
      <c r="I9" s="214"/>
      <c r="J9" s="214">
        <v>2</v>
      </c>
      <c r="K9" s="214"/>
      <c r="L9" s="214"/>
      <c r="M9" s="214"/>
      <c r="N9" s="214"/>
      <c r="O9" s="214">
        <v>3</v>
      </c>
      <c r="P9" s="214"/>
      <c r="Q9" s="214"/>
      <c r="R9" s="214"/>
      <c r="S9" s="214"/>
      <c r="T9" s="214">
        <v>4</v>
      </c>
      <c r="U9" s="214"/>
      <c r="V9" s="214"/>
      <c r="W9" s="214"/>
      <c r="X9" s="214"/>
      <c r="Y9" s="214" t="s">
        <v>14</v>
      </c>
      <c r="Z9" s="214"/>
      <c r="AA9" s="214"/>
      <c r="AB9" s="214"/>
      <c r="AC9" s="214"/>
      <c r="AD9" s="214" t="s">
        <v>15</v>
      </c>
      <c r="AE9" s="214"/>
      <c r="AF9" s="214"/>
      <c r="AG9" s="214"/>
      <c r="AH9" s="214"/>
      <c r="AI9" s="12" t="s">
        <v>16</v>
      </c>
      <c r="AJ9"/>
      <c r="AK9"/>
      <c r="AL9"/>
      <c r="AM9"/>
      <c r="AN9"/>
    </row>
    <row r="10" spans="1:40" ht="14.25" customHeight="1" x14ac:dyDescent="0.25">
      <c r="A10" s="13">
        <v>65</v>
      </c>
      <c r="B10" s="14">
        <v>1</v>
      </c>
      <c r="C10" s="15"/>
      <c r="D10" s="11" t="str">
        <f>IF(A10=0,"",INDEX(Nimet!$A$2:$D$251,A10,4))</f>
        <v>Haapoja Akseli, SeSi</v>
      </c>
      <c r="E10" s="216"/>
      <c r="F10" s="216"/>
      <c r="G10" s="216"/>
      <c r="H10" s="216"/>
      <c r="I10" s="216"/>
      <c r="J10" s="215" t="str">
        <f>CONCATENATE(AB22,"-",AD22)</f>
        <v>2-0</v>
      </c>
      <c r="K10" s="215"/>
      <c r="L10" s="215"/>
      <c r="M10" s="215"/>
      <c r="N10" s="215"/>
      <c r="O10" s="215" t="str">
        <f>CONCATENATE(AB16,"-",AD16)</f>
        <v>2-0</v>
      </c>
      <c r="P10" s="215"/>
      <c r="Q10" s="215"/>
      <c r="R10" s="215"/>
      <c r="S10" s="215"/>
      <c r="T10" s="215" t="str">
        <f>CONCATENATE(AB19,"-",AD19)</f>
        <v>2-0</v>
      </c>
      <c r="U10" s="215"/>
      <c r="V10" s="215"/>
      <c r="W10" s="215"/>
      <c r="X10" s="215"/>
      <c r="Y10" s="214" t="str">
        <f>CONCATENATE(AF16+AF19+AF22,"-",AH16+AH19+AH22)</f>
        <v>3-0</v>
      </c>
      <c r="Z10" s="214"/>
      <c r="AA10" s="214"/>
      <c r="AB10" s="214"/>
      <c r="AC10" s="214"/>
      <c r="AD10" s="214" t="str">
        <f>CONCATENATE(AB16+AB19+AB22,"-",AD16+AD19+AD22)</f>
        <v>6-0</v>
      </c>
      <c r="AE10" s="214"/>
      <c r="AF10" s="214"/>
      <c r="AG10" s="214"/>
      <c r="AH10" s="214"/>
      <c r="AI10" s="16">
        <v>1</v>
      </c>
      <c r="AJ10"/>
      <c r="AK10"/>
      <c r="AL10"/>
      <c r="AM10"/>
      <c r="AN10"/>
    </row>
    <row r="11" spans="1:40" ht="14.25" customHeight="1" x14ac:dyDescent="0.25">
      <c r="A11" s="13">
        <v>81</v>
      </c>
      <c r="B11" s="14">
        <v>2</v>
      </c>
      <c r="C11" s="15"/>
      <c r="D11" s="11" t="str">
        <f>IF(A11=0,"",INDEX(Nimet!$A$2:$D$251,A11,4))</f>
        <v>Tomberg Kalle, Por-83</v>
      </c>
      <c r="E11" s="215" t="str">
        <f>CONCATENATE(AD22,"-",AB22)</f>
        <v>0-2</v>
      </c>
      <c r="F11" s="215"/>
      <c r="G11" s="215"/>
      <c r="H11" s="215"/>
      <c r="I11" s="215"/>
      <c r="J11" s="216"/>
      <c r="K11" s="216"/>
      <c r="L11" s="216"/>
      <c r="M11" s="216"/>
      <c r="N11" s="216"/>
      <c r="O11" s="215" t="str">
        <f>CONCATENATE(AB20,"-",AD20)</f>
        <v>2-1</v>
      </c>
      <c r="P11" s="215"/>
      <c r="Q11" s="215"/>
      <c r="R11" s="215"/>
      <c r="S11" s="215"/>
      <c r="T11" s="215" t="str">
        <f>CONCATENATE(AB17,"-",AD17)</f>
        <v>2-1</v>
      </c>
      <c r="U11" s="215"/>
      <c r="V11" s="215"/>
      <c r="W11" s="215"/>
      <c r="X11" s="215"/>
      <c r="Y11" s="214" t="str">
        <f>CONCATENATE(AF17+AF20+AH22,"-",AH17+AH20+AF22)</f>
        <v>2-1</v>
      </c>
      <c r="Z11" s="214"/>
      <c r="AA11" s="214"/>
      <c r="AB11" s="214"/>
      <c r="AC11" s="214"/>
      <c r="AD11" s="214" t="str">
        <f>CONCATENATE(AB17+AB20+AD22,"-",AD17+AD20+AB22)</f>
        <v>4-4</v>
      </c>
      <c r="AE11" s="214"/>
      <c r="AF11" s="214"/>
      <c r="AG11" s="214"/>
      <c r="AH11" s="214"/>
      <c r="AI11" s="16">
        <v>2</v>
      </c>
      <c r="AJ11"/>
      <c r="AK11"/>
      <c r="AL11"/>
      <c r="AM11"/>
      <c r="AN11"/>
    </row>
    <row r="12" spans="1:40" ht="14.25" customHeight="1" x14ac:dyDescent="0.25">
      <c r="A12" s="13">
        <v>72</v>
      </c>
      <c r="B12" s="14">
        <v>3</v>
      </c>
      <c r="C12" s="15"/>
      <c r="D12" s="11" t="str">
        <f>IF(A12=0,"",INDEX(Nimet!$A$2:$D$251,A12,4))</f>
        <v>Arik Porthin, BTK Halex</v>
      </c>
      <c r="E12" s="215" t="str">
        <f>CONCATENATE(AD16,"-",AB16)</f>
        <v>0-2</v>
      </c>
      <c r="F12" s="215"/>
      <c r="G12" s="215"/>
      <c r="H12" s="215"/>
      <c r="I12" s="215"/>
      <c r="J12" s="215" t="str">
        <f>CONCATENATE(AD20,"-",AB20)</f>
        <v>1-2</v>
      </c>
      <c r="K12" s="215"/>
      <c r="L12" s="215"/>
      <c r="M12" s="215"/>
      <c r="N12" s="215"/>
      <c r="O12" s="216"/>
      <c r="P12" s="216"/>
      <c r="Q12" s="216"/>
      <c r="R12" s="216"/>
      <c r="S12" s="216"/>
      <c r="T12" s="215" t="str">
        <f>CONCATENATE(AB23,"-",AD23)</f>
        <v>2-0</v>
      </c>
      <c r="U12" s="215"/>
      <c r="V12" s="215"/>
      <c r="W12" s="215"/>
      <c r="X12" s="215"/>
      <c r="Y12" s="214" t="str">
        <f>CONCATENATE(AH16+AH20+AF23,"-",AF16+AF20+AH23)</f>
        <v>1-2</v>
      </c>
      <c r="Z12" s="214"/>
      <c r="AA12" s="214"/>
      <c r="AB12" s="214"/>
      <c r="AC12" s="214"/>
      <c r="AD12" s="214" t="str">
        <f>CONCATENATE(AD16+AD20+AB23,"-",AB16+AB20+AD23)</f>
        <v>3-4</v>
      </c>
      <c r="AE12" s="214"/>
      <c r="AF12" s="214"/>
      <c r="AG12" s="214"/>
      <c r="AH12" s="214"/>
      <c r="AI12" s="16">
        <v>3</v>
      </c>
      <c r="AJ12"/>
      <c r="AK12"/>
      <c r="AL12"/>
      <c r="AM12"/>
      <c r="AN12"/>
    </row>
    <row r="13" spans="1:40" ht="14.25" customHeight="1" x14ac:dyDescent="0.25">
      <c r="A13" s="13">
        <v>73</v>
      </c>
      <c r="B13" s="14">
        <v>4</v>
      </c>
      <c r="C13" s="15"/>
      <c r="D13" s="11" t="str">
        <f>IF(A13=0,"",INDEX(Nimet!$A$2:$D$251,A13,4))</f>
        <v>Belov Julia, Por-83</v>
      </c>
      <c r="E13" s="215" t="str">
        <f>CONCATENATE(AD19,"-",AB19)</f>
        <v>0-2</v>
      </c>
      <c r="F13" s="215"/>
      <c r="G13" s="215"/>
      <c r="H13" s="215"/>
      <c r="I13" s="215"/>
      <c r="J13" s="215" t="str">
        <f>CONCATENATE(AD17,"-",AB17)</f>
        <v>1-2</v>
      </c>
      <c r="K13" s="215"/>
      <c r="L13" s="215"/>
      <c r="M13" s="215"/>
      <c r="N13" s="215"/>
      <c r="O13" s="215" t="str">
        <f>CONCATENATE(AD23,"-",AB23)</f>
        <v>0-2</v>
      </c>
      <c r="P13" s="215"/>
      <c r="Q13" s="215"/>
      <c r="R13" s="215"/>
      <c r="S13" s="215"/>
      <c r="T13" s="216"/>
      <c r="U13" s="216"/>
      <c r="V13" s="216"/>
      <c r="W13" s="216"/>
      <c r="X13" s="216"/>
      <c r="Y13" s="214" t="str">
        <f>CONCATENATE(AH17+AH19+AH23,"-",AF17+AF19+AF23)</f>
        <v>0-3</v>
      </c>
      <c r="Z13" s="214"/>
      <c r="AA13" s="214"/>
      <c r="AB13" s="214"/>
      <c r="AC13" s="214"/>
      <c r="AD13" s="214" t="str">
        <f>CONCATENATE(AD17+AD19+AD23,"-",AB17+AB19+AB23)</f>
        <v>1-6</v>
      </c>
      <c r="AE13" s="214"/>
      <c r="AF13" s="214"/>
      <c r="AG13" s="214"/>
      <c r="AH13" s="214"/>
      <c r="AI13" s="16">
        <v>4</v>
      </c>
      <c r="AJ13"/>
      <c r="AK13"/>
      <c r="AL13"/>
      <c r="AM13"/>
      <c r="AN13"/>
    </row>
    <row r="14" spans="1:40" ht="14.25" customHeight="1" x14ac:dyDescent="0.25">
      <c r="B14" s="17"/>
      <c r="C14" s="17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/>
      <c r="AN14"/>
    </row>
    <row r="15" spans="1:40" ht="14.25" customHeight="1" x14ac:dyDescent="0.25">
      <c r="A15"/>
      <c r="B15" s="3" t="s">
        <v>1</v>
      </c>
      <c r="C15"/>
      <c r="D15"/>
      <c r="E15"/>
      <c r="F15"/>
      <c r="G15" s="10"/>
      <c r="H15" s="19">
        <v>1</v>
      </c>
      <c r="I15" s="11"/>
      <c r="J15" s="20"/>
      <c r="K15" s="21"/>
      <c r="L15" s="22">
        <v>2</v>
      </c>
      <c r="M15" s="23"/>
      <c r="N15" s="20"/>
      <c r="O15" s="21"/>
      <c r="P15" s="22">
        <v>3</v>
      </c>
      <c r="Q15" s="24"/>
      <c r="R15"/>
      <c r="S15" s="25"/>
      <c r="T15" s="22">
        <v>4</v>
      </c>
      <c r="U15" s="24"/>
      <c r="V15"/>
      <c r="W15" s="25"/>
      <c r="X15" s="22">
        <v>5</v>
      </c>
      <c r="Y15" s="24"/>
      <c r="Z15" s="17"/>
      <c r="AA15" s="17"/>
      <c r="AB15" s="25"/>
      <c r="AC15" s="26" t="s">
        <v>17</v>
      </c>
      <c r="AD15" s="24"/>
      <c r="AE15" s="20"/>
      <c r="AF15" s="21"/>
      <c r="AG15" s="26" t="s">
        <v>18</v>
      </c>
      <c r="AH15" s="23"/>
      <c r="AI15" s="27" t="s">
        <v>19</v>
      </c>
      <c r="AJ15"/>
      <c r="AK15" s="27"/>
      <c r="AL15"/>
      <c r="AM15"/>
      <c r="AN15"/>
    </row>
    <row r="16" spans="1:40" ht="14.25" customHeight="1" x14ac:dyDescent="0.25">
      <c r="A16" s="28" t="s">
        <v>4</v>
      </c>
      <c r="B16" s="1" t="str">
        <f>CONCATENATE(D10,"  -  ",D12)</f>
        <v>Haapoja Akseli, SeSi  -  Arik Porthin, BTK Halex</v>
      </c>
      <c r="C16"/>
      <c r="D16"/>
      <c r="E16"/>
      <c r="F16"/>
      <c r="G16" s="29">
        <v>11</v>
      </c>
      <c r="H16" s="30" t="s">
        <v>20</v>
      </c>
      <c r="I16" s="31">
        <v>8</v>
      </c>
      <c r="J16" s="32"/>
      <c r="K16" s="29">
        <v>11</v>
      </c>
      <c r="L16" s="30" t="s">
        <v>20</v>
      </c>
      <c r="M16" s="31">
        <v>6</v>
      </c>
      <c r="N16" s="32"/>
      <c r="O16" s="29"/>
      <c r="P16" s="30" t="s">
        <v>20</v>
      </c>
      <c r="Q16" s="31"/>
      <c r="R16" s="33"/>
      <c r="S16" s="29"/>
      <c r="T16" s="30" t="s">
        <v>20</v>
      </c>
      <c r="U16" s="31"/>
      <c r="V16" s="33"/>
      <c r="W16" s="29"/>
      <c r="X16" s="30" t="s">
        <v>20</v>
      </c>
      <c r="Y16" s="31"/>
      <c r="Z16" s="32"/>
      <c r="AA16" s="32"/>
      <c r="AB16" s="34">
        <f>IF($G16-$I16&gt;0,1,0)+IF($K16-$M16&gt;0,1,0)+IF($O16-$Q16&gt;0,1,0)+IF($S16-$U16&gt;0,1,0)+IF($W16-$Y16&gt;0,1,0)</f>
        <v>2</v>
      </c>
      <c r="AC16" s="35" t="s">
        <v>20</v>
      </c>
      <c r="AD16" s="36">
        <f>IF($G16-$I16&lt;0,1,0)+IF($K16-$M16&lt;0,1,0)+IF($O16-$Q16&lt;0,1,0)+IF($S16-$U16&lt;0,1,0)+IF($W16-$Y16&lt;0,1,0)</f>
        <v>0</v>
      </c>
      <c r="AE16" s="33"/>
      <c r="AF16" s="37">
        <f>IF($AB16-$AD16&gt;0,1,0)</f>
        <v>1</v>
      </c>
      <c r="AG16" s="35" t="s">
        <v>20</v>
      </c>
      <c r="AH16" s="36">
        <f>IF($AB16-$AD16&lt;0,1,0)</f>
        <v>0</v>
      </c>
      <c r="AI16" s="38">
        <v>4</v>
      </c>
      <c r="AJ16" s="33"/>
      <c r="AK16" s="33"/>
      <c r="AL16"/>
      <c r="AM16" s="5"/>
      <c r="AN16" s="39"/>
    </row>
    <row r="17" spans="1:40" ht="14.25" customHeight="1" x14ac:dyDescent="0.25">
      <c r="A17" s="28" t="s">
        <v>5</v>
      </c>
      <c r="B17" s="1" t="str">
        <f>CONCATENATE(D11,"  -  ",D13)</f>
        <v>Tomberg Kalle, Por-83  -  Belov Julia, Por-83</v>
      </c>
      <c r="C17"/>
      <c r="D17"/>
      <c r="E17"/>
      <c r="F17"/>
      <c r="G17" s="40">
        <v>11</v>
      </c>
      <c r="H17" s="41" t="s">
        <v>20</v>
      </c>
      <c r="I17" s="42">
        <v>6</v>
      </c>
      <c r="J17" s="32"/>
      <c r="K17" s="29">
        <v>6</v>
      </c>
      <c r="L17" s="30" t="s">
        <v>20</v>
      </c>
      <c r="M17" s="31">
        <v>11</v>
      </c>
      <c r="N17" s="32"/>
      <c r="O17" s="29">
        <v>11</v>
      </c>
      <c r="P17" s="30" t="s">
        <v>20</v>
      </c>
      <c r="Q17" s="31">
        <v>7</v>
      </c>
      <c r="R17" s="33"/>
      <c r="S17" s="29"/>
      <c r="T17" s="30" t="s">
        <v>20</v>
      </c>
      <c r="U17" s="31"/>
      <c r="V17" s="33"/>
      <c r="W17" s="29"/>
      <c r="X17" s="30" t="s">
        <v>20</v>
      </c>
      <c r="Y17" s="31"/>
      <c r="Z17" s="32"/>
      <c r="AA17" s="32"/>
      <c r="AB17" s="34">
        <f>IF($G17-$I17&gt;0,1,0)+IF($K17-$M17&gt;0,1,0)+IF($O17-$Q17&gt;0,1,0)+IF($S17-$U17&gt;0,1,0)+IF($W17-$Y17&gt;0,1,0)</f>
        <v>2</v>
      </c>
      <c r="AC17" s="35" t="s">
        <v>20</v>
      </c>
      <c r="AD17" s="36">
        <f>IF($G17-$I17&lt;0,1,0)+IF($K17-$M17&lt;0,1,0)+IF($O17-$Q17&lt;0,1,0)+IF($S17-$U17&lt;0,1,0)+IF($W17-$Y17&lt;0,1,0)</f>
        <v>1</v>
      </c>
      <c r="AE17" s="33"/>
      <c r="AF17" s="37">
        <f>IF($AB17-$AD17&gt;0,1,0)</f>
        <v>1</v>
      </c>
      <c r="AG17" s="35" t="s">
        <v>20</v>
      </c>
      <c r="AH17" s="36">
        <f>IF($AB17-$AD17&lt;0,1,0)</f>
        <v>0</v>
      </c>
      <c r="AI17" s="38">
        <v>3</v>
      </c>
      <c r="AJ17" s="33"/>
      <c r="AK17" s="33"/>
      <c r="AL17"/>
      <c r="AM17" s="5"/>
      <c r="AN17" s="39"/>
    </row>
    <row r="18" spans="1:40" ht="14.25" customHeight="1" x14ac:dyDescent="0.25">
      <c r="A18" s="28"/>
      <c r="B18"/>
      <c r="C18"/>
      <c r="D18"/>
      <c r="E18"/>
      <c r="F18"/>
      <c r="G18" s="43"/>
      <c r="H18" s="44"/>
      <c r="I18" s="45"/>
      <c r="J18" s="32"/>
      <c r="K18" s="43"/>
      <c r="L18" s="44"/>
      <c r="M18" s="45"/>
      <c r="N18" s="32"/>
      <c r="O18" s="43"/>
      <c r="P18" s="44"/>
      <c r="Q18" s="45"/>
      <c r="R18" s="33"/>
      <c r="S18" s="43"/>
      <c r="T18" s="44"/>
      <c r="U18" s="45"/>
      <c r="V18" s="33"/>
      <c r="W18" s="43"/>
      <c r="X18" s="44"/>
      <c r="Y18" s="45"/>
      <c r="Z18" s="32"/>
      <c r="AA18" s="32"/>
      <c r="AB18" s="34"/>
      <c r="AC18" s="35"/>
      <c r="AD18" s="36"/>
      <c r="AE18" s="33"/>
      <c r="AF18" s="37"/>
      <c r="AG18" s="46"/>
      <c r="AH18" s="36"/>
      <c r="AI18" s="38"/>
      <c r="AJ18" s="33"/>
      <c r="AK18" s="33"/>
      <c r="AL18"/>
      <c r="AM18"/>
      <c r="AN18" s="39"/>
    </row>
    <row r="19" spans="1:40" ht="14.25" customHeight="1" x14ac:dyDescent="0.25">
      <c r="A19" s="28" t="s">
        <v>7</v>
      </c>
      <c r="B19" s="1" t="str">
        <f>CONCATENATE(D10,"  -  ",D13)</f>
        <v>Haapoja Akseli, SeSi  -  Belov Julia, Por-83</v>
      </c>
      <c r="C19"/>
      <c r="D19"/>
      <c r="E19"/>
      <c r="F19"/>
      <c r="G19" s="29">
        <v>11</v>
      </c>
      <c r="H19" s="30" t="s">
        <v>20</v>
      </c>
      <c r="I19" s="31">
        <v>5</v>
      </c>
      <c r="J19" s="32"/>
      <c r="K19" s="29">
        <v>11</v>
      </c>
      <c r="L19" s="30" t="s">
        <v>20</v>
      </c>
      <c r="M19" s="31">
        <v>6</v>
      </c>
      <c r="N19" s="32"/>
      <c r="O19" s="29"/>
      <c r="P19" s="30" t="s">
        <v>20</v>
      </c>
      <c r="Q19" s="31"/>
      <c r="R19" s="33"/>
      <c r="S19" s="29"/>
      <c r="T19" s="30" t="s">
        <v>20</v>
      </c>
      <c r="U19" s="31"/>
      <c r="V19" s="33"/>
      <c r="W19" s="29"/>
      <c r="X19" s="30" t="s">
        <v>20</v>
      </c>
      <c r="Y19" s="31"/>
      <c r="Z19" s="32"/>
      <c r="AA19" s="32"/>
      <c r="AB19" s="34">
        <f>IF($G19-$I19&gt;0,1,0)+IF($K19-$M19&gt;0,1,0)+IF($O19-$Q19&gt;0,1,0)+IF($S19-$U19&gt;0,1,0)+IF($W19-$Y19&gt;0,1,0)</f>
        <v>2</v>
      </c>
      <c r="AC19" s="35" t="s">
        <v>20</v>
      </c>
      <c r="AD19" s="36">
        <f>IF($G19-$I19&lt;0,1,0)+IF($K19-$M19&lt;0,1,0)+IF($O19-$Q19&lt;0,1,0)+IF($S19-$U19&lt;0,1,0)+IF($W19-$Y19&lt;0,1,0)</f>
        <v>0</v>
      </c>
      <c r="AE19" s="33"/>
      <c r="AF19" s="37">
        <f>IF($AB19-$AD19&gt;0,1,0)</f>
        <v>1</v>
      </c>
      <c r="AG19" s="35" t="s">
        <v>20</v>
      </c>
      <c r="AH19" s="36">
        <f>IF($AB19-$AD19&lt;0,1,0)</f>
        <v>0</v>
      </c>
      <c r="AI19" s="38">
        <v>2</v>
      </c>
      <c r="AJ19" s="33"/>
      <c r="AK19" s="33"/>
      <c r="AL19"/>
      <c r="AM19" s="5"/>
      <c r="AN19" s="39"/>
    </row>
    <row r="20" spans="1:40" ht="14.25" customHeight="1" x14ac:dyDescent="0.25">
      <c r="A20" s="28" t="s">
        <v>8</v>
      </c>
      <c r="B20" s="1" t="str">
        <f>CONCATENATE(D11,"  -  ",D12)</f>
        <v>Tomberg Kalle, Por-83  -  Arik Porthin, BTK Halex</v>
      </c>
      <c r="C20"/>
      <c r="D20"/>
      <c r="E20"/>
      <c r="F20"/>
      <c r="G20" s="29">
        <v>11</v>
      </c>
      <c r="H20" s="30" t="s">
        <v>20</v>
      </c>
      <c r="I20" s="31">
        <v>6</v>
      </c>
      <c r="J20" s="32"/>
      <c r="K20" s="29">
        <v>8</v>
      </c>
      <c r="L20" s="30" t="s">
        <v>20</v>
      </c>
      <c r="M20" s="31">
        <v>11</v>
      </c>
      <c r="N20" s="32"/>
      <c r="O20" s="29">
        <v>11</v>
      </c>
      <c r="P20" s="30" t="s">
        <v>20</v>
      </c>
      <c r="Q20" s="31">
        <v>5</v>
      </c>
      <c r="R20" s="33"/>
      <c r="S20" s="29"/>
      <c r="T20" s="30" t="s">
        <v>20</v>
      </c>
      <c r="U20" s="31"/>
      <c r="V20" s="33"/>
      <c r="W20" s="29"/>
      <c r="X20" s="30" t="s">
        <v>20</v>
      </c>
      <c r="Y20" s="31"/>
      <c r="Z20" s="32"/>
      <c r="AA20" s="32"/>
      <c r="AB20" s="34">
        <f>IF($G20-$I20&gt;0,1,0)+IF($K20-$M20&gt;0,1,0)+IF($O20-$Q20&gt;0,1,0)+IF($S20-$U20&gt;0,1,0)+IF($W20-$Y20&gt;0,1,0)</f>
        <v>2</v>
      </c>
      <c r="AC20" s="35" t="s">
        <v>20</v>
      </c>
      <c r="AD20" s="36">
        <f>IF($G20-$I20&lt;0,1,0)+IF($K20-$M20&lt;0,1,0)+IF($O20-$Q20&lt;0,1,0)+IF($S20-$U20&lt;0,1,0)+IF($W20-$Y20&lt;0,1,0)</f>
        <v>1</v>
      </c>
      <c r="AE20" s="33"/>
      <c r="AF20" s="37">
        <f>IF($AB20-$AD20&gt;0,1,0)</f>
        <v>1</v>
      </c>
      <c r="AG20" s="35" t="s">
        <v>20</v>
      </c>
      <c r="AH20" s="36">
        <f>IF($AB20-$AD20&lt;0,1,0)</f>
        <v>0</v>
      </c>
      <c r="AI20" s="38">
        <v>1</v>
      </c>
      <c r="AJ20" s="33"/>
      <c r="AK20" s="33"/>
      <c r="AL20"/>
      <c r="AM20" s="5"/>
      <c r="AN20" s="39"/>
    </row>
    <row r="21" spans="1:40" ht="14.25" customHeight="1" x14ac:dyDescent="0.25">
      <c r="A21" s="28"/>
      <c r="B21"/>
      <c r="C21"/>
      <c r="D21"/>
      <c r="E21"/>
      <c r="F21"/>
      <c r="G21" s="43"/>
      <c r="H21" s="44"/>
      <c r="I21" s="45"/>
      <c r="J21" s="32"/>
      <c r="K21" s="43"/>
      <c r="L21" s="44"/>
      <c r="M21" s="45"/>
      <c r="N21" s="32"/>
      <c r="O21" s="43"/>
      <c r="P21" s="44"/>
      <c r="Q21" s="45"/>
      <c r="R21" s="33"/>
      <c r="S21" s="43"/>
      <c r="T21" s="44"/>
      <c r="U21" s="45"/>
      <c r="V21" s="33"/>
      <c r="W21" s="43"/>
      <c r="X21" s="44"/>
      <c r="Y21" s="45"/>
      <c r="Z21" s="32"/>
      <c r="AA21" s="32"/>
      <c r="AB21" s="34"/>
      <c r="AC21" s="35"/>
      <c r="AD21" s="36"/>
      <c r="AE21" s="33"/>
      <c r="AF21" s="37"/>
      <c r="AG21" s="46"/>
      <c r="AH21" s="36"/>
      <c r="AI21" s="38"/>
      <c r="AJ21" s="33"/>
      <c r="AK21" s="33"/>
      <c r="AL21"/>
      <c r="AM21"/>
      <c r="AN21" s="39"/>
    </row>
    <row r="22" spans="1:40" ht="14.25" customHeight="1" x14ac:dyDescent="0.25">
      <c r="A22" s="28" t="s">
        <v>10</v>
      </c>
      <c r="B22" s="1" t="str">
        <f>CONCATENATE(D10,"  -  ",D11)</f>
        <v>Haapoja Akseli, SeSi  -  Tomberg Kalle, Por-83</v>
      </c>
      <c r="C22"/>
      <c r="D22"/>
      <c r="E22"/>
      <c r="F22"/>
      <c r="G22" s="29">
        <v>11</v>
      </c>
      <c r="H22" s="30" t="s">
        <v>20</v>
      </c>
      <c r="I22" s="31">
        <v>8</v>
      </c>
      <c r="J22" s="32"/>
      <c r="K22" s="29">
        <v>11</v>
      </c>
      <c r="L22" s="30" t="s">
        <v>20</v>
      </c>
      <c r="M22" s="31">
        <v>8</v>
      </c>
      <c r="N22" s="32"/>
      <c r="O22" s="29"/>
      <c r="P22" s="30" t="s">
        <v>20</v>
      </c>
      <c r="Q22" s="31"/>
      <c r="R22" s="33"/>
      <c r="S22" s="29"/>
      <c r="T22" s="30" t="s">
        <v>20</v>
      </c>
      <c r="U22" s="31"/>
      <c r="V22" s="33"/>
      <c r="W22" s="29"/>
      <c r="X22" s="30" t="s">
        <v>20</v>
      </c>
      <c r="Y22" s="31"/>
      <c r="Z22" s="32"/>
      <c r="AA22" s="32"/>
      <c r="AB22" s="34">
        <f>IF($G22-$I22&gt;0,1,0)+IF($K22-$M22&gt;0,1,0)+IF($O22-$Q22&gt;0,1,0)+IF($S22-$U22&gt;0,1,0)+IF($W22-$Y22&gt;0,1,0)</f>
        <v>2</v>
      </c>
      <c r="AC22" s="35" t="s">
        <v>20</v>
      </c>
      <c r="AD22" s="36">
        <f>IF($G22-$I22&lt;0,1,0)+IF($K22-$M22&lt;0,1,0)+IF($O22-$Q22&lt;0,1,0)+IF($S22-$U22&lt;0,1,0)+IF($W22-$Y22&lt;0,1,0)</f>
        <v>0</v>
      </c>
      <c r="AE22" s="33"/>
      <c r="AF22" s="37">
        <f>IF($AB22-$AD22&gt;0,1,0)</f>
        <v>1</v>
      </c>
      <c r="AG22" s="35" t="s">
        <v>20</v>
      </c>
      <c r="AH22" s="36">
        <f>IF($AB22-$AD22&lt;0,1,0)</f>
        <v>0</v>
      </c>
      <c r="AI22" s="38">
        <v>4</v>
      </c>
      <c r="AJ22" s="33"/>
      <c r="AK22" s="33"/>
      <c r="AL22"/>
      <c r="AM22" s="5"/>
      <c r="AN22" s="39"/>
    </row>
    <row r="23" spans="1:40" ht="14.25" customHeight="1" x14ac:dyDescent="0.25">
      <c r="A23" s="28" t="s">
        <v>11</v>
      </c>
      <c r="B23" s="1" t="str">
        <f>CONCATENATE(D12,"  -  ",D13)</f>
        <v>Arik Porthin, BTK Halex  -  Belov Julia, Por-83</v>
      </c>
      <c r="C23"/>
      <c r="D23"/>
      <c r="E23"/>
      <c r="F23"/>
      <c r="G23" s="29">
        <v>11</v>
      </c>
      <c r="H23" s="30" t="s">
        <v>20</v>
      </c>
      <c r="I23" s="31">
        <v>9</v>
      </c>
      <c r="J23" s="32"/>
      <c r="K23" s="29">
        <v>11</v>
      </c>
      <c r="L23" s="30" t="s">
        <v>20</v>
      </c>
      <c r="M23" s="31">
        <v>9</v>
      </c>
      <c r="N23" s="32"/>
      <c r="O23" s="29"/>
      <c r="P23" s="30" t="s">
        <v>20</v>
      </c>
      <c r="Q23" s="31"/>
      <c r="R23" s="33"/>
      <c r="S23" s="29"/>
      <c r="T23" s="30" t="s">
        <v>20</v>
      </c>
      <c r="U23" s="31"/>
      <c r="V23" s="33"/>
      <c r="W23" s="29"/>
      <c r="X23" s="30" t="s">
        <v>20</v>
      </c>
      <c r="Y23" s="31"/>
      <c r="Z23" s="32"/>
      <c r="AA23" s="32"/>
      <c r="AB23" s="47">
        <f>IF($G23-$I23&gt;0,1,0)+IF($K23-$M23&gt;0,1,0)+IF($O23-$Q23&gt;0,1,0)+IF($S23-$U23&gt;0,1,0)+IF($W23-$Y23&gt;0,1,0)</f>
        <v>2</v>
      </c>
      <c r="AC23" s="48" t="s">
        <v>20</v>
      </c>
      <c r="AD23" s="49">
        <f>IF($G23-$I23&lt;0,1,0)+IF($K23-$M23&lt;0,1,0)+IF($O23-$Q23&lt;0,1,0)+IF($S23-$U23&lt;0,1,0)+IF($W23-$Y23&lt;0,1,0)</f>
        <v>0</v>
      </c>
      <c r="AE23" s="33"/>
      <c r="AF23" s="50">
        <f>IF($AB23-$AD23&gt;0,1,0)</f>
        <v>1</v>
      </c>
      <c r="AG23" s="48" t="s">
        <v>20</v>
      </c>
      <c r="AH23" s="49">
        <f>IF($AB23-$AD23&lt;0,1,0)</f>
        <v>0</v>
      </c>
      <c r="AI23" s="38">
        <v>2</v>
      </c>
      <c r="AJ23" s="33"/>
      <c r="AK23" s="33"/>
      <c r="AL23"/>
      <c r="AM23" s="5"/>
      <c r="AN23" s="39"/>
    </row>
    <row r="24" spans="1:40" ht="12.3" customHeight="1" x14ac:dyDescent="0.25">
      <c r="A24"/>
      <c r="B24"/>
      <c r="C24"/>
      <c r="D24"/>
      <c r="E24"/>
      <c r="F24"/>
      <c r="G24" s="32"/>
      <c r="H24" s="32"/>
      <c r="I24" s="32"/>
      <c r="J24" s="32"/>
      <c r="K24" s="32"/>
      <c r="L24" s="32"/>
      <c r="M24" s="32"/>
      <c r="N24" s="32"/>
      <c r="O24" s="32"/>
      <c r="P24" s="44"/>
      <c r="Q24" s="51"/>
      <c r="R24" s="51"/>
      <c r="S24" s="51"/>
      <c r="T24" s="51"/>
      <c r="U24" s="33"/>
      <c r="V24" s="33"/>
      <c r="W24" s="33"/>
      <c r="X24" s="33"/>
      <c r="Y24" s="33"/>
      <c r="Z24" s="33"/>
      <c r="AA24" s="33"/>
      <c r="AB24" s="33"/>
      <c r="AC24" s="32"/>
      <c r="AD24" s="32"/>
      <c r="AE24" s="32"/>
      <c r="AF24" s="32"/>
      <c r="AG24" s="33"/>
      <c r="AH24" s="33"/>
      <c r="AI24"/>
      <c r="AJ24" s="33"/>
      <c r="AK24" s="33"/>
      <c r="AL24"/>
      <c r="AM24"/>
      <c r="AN24"/>
    </row>
    <row r="25" spans="1:40" ht="12.3" hidden="1" customHeight="1" x14ac:dyDescent="0.25">
      <c r="A25"/>
      <c r="B25"/>
      <c r="C25"/>
      <c r="D25"/>
      <c r="E25"/>
      <c r="F25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/>
      <c r="AM25"/>
      <c r="AN25"/>
    </row>
    <row r="26" spans="1:40" ht="12.3" customHeight="1" x14ac:dyDescent="0.25">
      <c r="A26"/>
      <c r="B26" s="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2.3" customHeight="1" x14ac:dyDescent="0.25">
      <c r="A27"/>
      <c r="B27" s="7" t="s">
        <v>23</v>
      </c>
      <c r="C27" s="8"/>
      <c r="D27" s="8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4.25" customHeight="1" x14ac:dyDescent="0.25">
      <c r="A28"/>
      <c r="B28" s="9"/>
      <c r="C28" s="10"/>
      <c r="D28" s="11"/>
      <c r="E28" s="214">
        <v>1</v>
      </c>
      <c r="F28" s="214"/>
      <c r="G28" s="214"/>
      <c r="H28" s="214"/>
      <c r="I28" s="214"/>
      <c r="J28" s="214">
        <v>2</v>
      </c>
      <c r="K28" s="214"/>
      <c r="L28" s="214"/>
      <c r="M28" s="214"/>
      <c r="N28" s="214"/>
      <c r="O28" s="214">
        <v>3</v>
      </c>
      <c r="P28" s="214"/>
      <c r="Q28" s="214"/>
      <c r="R28" s="214"/>
      <c r="S28" s="214"/>
      <c r="T28" s="214">
        <v>4</v>
      </c>
      <c r="U28" s="214"/>
      <c r="V28" s="214"/>
      <c r="W28" s="214"/>
      <c r="X28" s="214"/>
      <c r="Y28" s="214" t="s">
        <v>14</v>
      </c>
      <c r="Z28" s="214"/>
      <c r="AA28" s="214"/>
      <c r="AB28" s="214"/>
      <c r="AC28" s="214"/>
      <c r="AD28" s="214" t="s">
        <v>15</v>
      </c>
      <c r="AE28" s="214"/>
      <c r="AF28" s="214"/>
      <c r="AG28" s="214"/>
      <c r="AH28" s="214"/>
      <c r="AI28" s="12" t="s">
        <v>16</v>
      </c>
      <c r="AJ28"/>
      <c r="AK28"/>
      <c r="AL28"/>
      <c r="AM28"/>
      <c r="AN28"/>
    </row>
    <row r="29" spans="1:40" ht="14.25" customHeight="1" x14ac:dyDescent="0.25">
      <c r="A29" s="13"/>
      <c r="B29" s="14">
        <v>1</v>
      </c>
      <c r="C29" s="15"/>
      <c r="D29" s="11" t="str">
        <f>IF(A29=0,"",INDEX(Nimet!$A$2:$D$251,A29,4))</f>
        <v/>
      </c>
      <c r="E29" s="216"/>
      <c r="F29" s="216"/>
      <c r="G29" s="216"/>
      <c r="H29" s="216"/>
      <c r="I29" s="216"/>
      <c r="J29" s="215" t="str">
        <f>CONCATENATE(AB41,"-",AD41)</f>
        <v>0-0</v>
      </c>
      <c r="K29" s="215"/>
      <c r="L29" s="215"/>
      <c r="M29" s="215"/>
      <c r="N29" s="215"/>
      <c r="O29" s="215" t="str">
        <f>CONCATENATE(AB35,"-",AD35)</f>
        <v>0-0</v>
      </c>
      <c r="P29" s="215"/>
      <c r="Q29" s="215"/>
      <c r="R29" s="215"/>
      <c r="S29" s="215"/>
      <c r="T29" s="215" t="str">
        <f>CONCATENATE(AB38,"-",AD38)</f>
        <v>0-0</v>
      </c>
      <c r="U29" s="215"/>
      <c r="V29" s="215"/>
      <c r="W29" s="215"/>
      <c r="X29" s="215"/>
      <c r="Y29" s="214" t="str">
        <f>CONCATENATE(AF35+AF38+AF41,"-",AH35+AH38+AH41)</f>
        <v>0-0</v>
      </c>
      <c r="Z29" s="214"/>
      <c r="AA29" s="214"/>
      <c r="AB29" s="214"/>
      <c r="AC29" s="214"/>
      <c r="AD29" s="214" t="str">
        <f>CONCATENATE(AB35+AB38+AB41,"-",AD35+AD38+AD41)</f>
        <v>0-0</v>
      </c>
      <c r="AE29" s="214"/>
      <c r="AF29" s="214"/>
      <c r="AG29" s="214"/>
      <c r="AH29" s="214"/>
      <c r="AI29" s="16"/>
      <c r="AJ29"/>
      <c r="AK29"/>
      <c r="AL29"/>
      <c r="AM29"/>
      <c r="AN29"/>
    </row>
    <row r="30" spans="1:40" ht="14.25" customHeight="1" x14ac:dyDescent="0.25">
      <c r="A30" s="13"/>
      <c r="B30" s="14">
        <v>2</v>
      </c>
      <c r="C30" s="15"/>
      <c r="D30" s="11" t="str">
        <f>IF(A30=0,"",INDEX(Nimet!$A$2:$D$251,A30,4))</f>
        <v/>
      </c>
      <c r="E30" s="215" t="str">
        <f>CONCATENATE(AD41,"-",AB41)</f>
        <v>0-0</v>
      </c>
      <c r="F30" s="215"/>
      <c r="G30" s="215"/>
      <c r="H30" s="215"/>
      <c r="I30" s="215"/>
      <c r="J30" s="216"/>
      <c r="K30" s="216"/>
      <c r="L30" s="216"/>
      <c r="M30" s="216"/>
      <c r="N30" s="216"/>
      <c r="O30" s="215" t="str">
        <f>CONCATENATE(AB39,"-",AD39)</f>
        <v>0-0</v>
      </c>
      <c r="P30" s="215"/>
      <c r="Q30" s="215"/>
      <c r="R30" s="215"/>
      <c r="S30" s="215"/>
      <c r="T30" s="215" t="str">
        <f>CONCATENATE(AB36,"-",AD36)</f>
        <v>0-0</v>
      </c>
      <c r="U30" s="215"/>
      <c r="V30" s="215"/>
      <c r="W30" s="215"/>
      <c r="X30" s="215"/>
      <c r="Y30" s="214" t="str">
        <f>CONCATENATE(AF36+AF39+AH41,"-",AH36+AH39+AF41)</f>
        <v>0-0</v>
      </c>
      <c r="Z30" s="214"/>
      <c r="AA30" s="214"/>
      <c r="AB30" s="214"/>
      <c r="AC30" s="214"/>
      <c r="AD30" s="214" t="str">
        <f>CONCATENATE(AB36+AB39+AD41,"-",AD36+AD39+AB41)</f>
        <v>0-0</v>
      </c>
      <c r="AE30" s="214"/>
      <c r="AF30" s="214"/>
      <c r="AG30" s="214"/>
      <c r="AH30" s="214"/>
      <c r="AI30" s="16"/>
      <c r="AJ30"/>
      <c r="AK30"/>
      <c r="AL30"/>
      <c r="AM30"/>
      <c r="AN30"/>
    </row>
    <row r="31" spans="1:40" ht="14.25" customHeight="1" x14ac:dyDescent="0.25">
      <c r="A31" s="13"/>
      <c r="B31" s="14">
        <v>3</v>
      </c>
      <c r="C31" s="15"/>
      <c r="D31" s="11" t="str">
        <f>IF(A31=0,"",INDEX(Nimet!$A$2:$D$251,A31,4))</f>
        <v/>
      </c>
      <c r="E31" s="215" t="str">
        <f>CONCATENATE(AD35,"-",AB35)</f>
        <v>0-0</v>
      </c>
      <c r="F31" s="215"/>
      <c r="G31" s="215"/>
      <c r="H31" s="215"/>
      <c r="I31" s="215"/>
      <c r="J31" s="215" t="str">
        <f>CONCATENATE(AD39,"-",AB39)</f>
        <v>0-0</v>
      </c>
      <c r="K31" s="215"/>
      <c r="L31" s="215"/>
      <c r="M31" s="215"/>
      <c r="N31" s="215"/>
      <c r="O31" s="216"/>
      <c r="P31" s="216"/>
      <c r="Q31" s="216"/>
      <c r="R31" s="216"/>
      <c r="S31" s="216"/>
      <c r="T31" s="215" t="str">
        <f>CONCATENATE(AB42,"-",AD42)</f>
        <v>0-0</v>
      </c>
      <c r="U31" s="215"/>
      <c r="V31" s="215"/>
      <c r="W31" s="215"/>
      <c r="X31" s="215"/>
      <c r="Y31" s="214" t="str">
        <f>CONCATENATE(AH35+AH39+AF42,"-",AF35+AF39+AH42)</f>
        <v>0-0</v>
      </c>
      <c r="Z31" s="214"/>
      <c r="AA31" s="214"/>
      <c r="AB31" s="214"/>
      <c r="AC31" s="214"/>
      <c r="AD31" s="214" t="str">
        <f>CONCATENATE(AD35+AD39+AB42,"-",AB35+AB39+AD42)</f>
        <v>0-0</v>
      </c>
      <c r="AE31" s="214"/>
      <c r="AF31" s="214"/>
      <c r="AG31" s="214"/>
      <c r="AH31" s="214"/>
      <c r="AI31" s="16"/>
      <c r="AJ31"/>
      <c r="AK31"/>
      <c r="AL31"/>
      <c r="AM31"/>
      <c r="AN31"/>
    </row>
    <row r="32" spans="1:40" ht="14.25" customHeight="1" x14ac:dyDescent="0.25">
      <c r="A32" s="13"/>
      <c r="B32" s="14">
        <v>4</v>
      </c>
      <c r="C32" s="15"/>
      <c r="D32" s="11" t="str">
        <f>IF(A32=0,"",INDEX(Nimet!$A$2:$D$251,A32,4))</f>
        <v/>
      </c>
      <c r="E32" s="215" t="str">
        <f>CONCATENATE(AD38,"-",AB38)</f>
        <v>0-0</v>
      </c>
      <c r="F32" s="215"/>
      <c r="G32" s="215"/>
      <c r="H32" s="215"/>
      <c r="I32" s="215"/>
      <c r="J32" s="215" t="str">
        <f>CONCATENATE(AD36,"-",AB36)</f>
        <v>0-0</v>
      </c>
      <c r="K32" s="215"/>
      <c r="L32" s="215"/>
      <c r="M32" s="215"/>
      <c r="N32" s="215"/>
      <c r="O32" s="215" t="str">
        <f>CONCATENATE(AD42,"-",AB42)</f>
        <v>0-0</v>
      </c>
      <c r="P32" s="215"/>
      <c r="Q32" s="215"/>
      <c r="R32" s="215"/>
      <c r="S32" s="215"/>
      <c r="T32" s="216"/>
      <c r="U32" s="216"/>
      <c r="V32" s="216"/>
      <c r="W32" s="216"/>
      <c r="X32" s="216"/>
      <c r="Y32" s="214" t="str">
        <f>CONCATENATE(AH36+AH38+AH42,"-",AF36+AF38+AF42)</f>
        <v>0-0</v>
      </c>
      <c r="Z32" s="214"/>
      <c r="AA32" s="214"/>
      <c r="AB32" s="214"/>
      <c r="AC32" s="214"/>
      <c r="AD32" s="214" t="str">
        <f>CONCATENATE(AD36+AD38+AD42,"-",AB36+AB38+AB42)</f>
        <v>0-0</v>
      </c>
      <c r="AE32" s="214"/>
      <c r="AF32" s="214"/>
      <c r="AG32" s="214"/>
      <c r="AH32" s="214"/>
      <c r="AI32" s="16"/>
      <c r="AJ32"/>
      <c r="AK32"/>
      <c r="AL32"/>
      <c r="AM32"/>
      <c r="AN32"/>
    </row>
    <row r="33" spans="1:40" ht="14.25" customHeight="1" x14ac:dyDescent="0.25">
      <c r="B33" s="17"/>
      <c r="C33" s="17"/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/>
      <c r="AN33"/>
    </row>
    <row r="34" spans="1:40" ht="14.25" customHeight="1" x14ac:dyDescent="0.25">
      <c r="A34"/>
      <c r="B34" s="3" t="s">
        <v>1</v>
      </c>
      <c r="G34" s="10"/>
      <c r="H34" s="19">
        <v>1</v>
      </c>
      <c r="I34" s="11"/>
      <c r="J34" s="20"/>
      <c r="K34" s="21"/>
      <c r="L34" s="22">
        <v>2</v>
      </c>
      <c r="M34" s="23"/>
      <c r="N34" s="20"/>
      <c r="O34" s="21"/>
      <c r="P34" s="22">
        <v>3</v>
      </c>
      <c r="Q34" s="24"/>
      <c r="R34"/>
      <c r="S34" s="25"/>
      <c r="T34" s="22">
        <v>4</v>
      </c>
      <c r="U34" s="24"/>
      <c r="V34"/>
      <c r="W34" s="25"/>
      <c r="X34" s="22">
        <v>5</v>
      </c>
      <c r="Y34" s="24"/>
      <c r="Z34" s="17"/>
      <c r="AA34" s="17"/>
      <c r="AB34" s="25"/>
      <c r="AC34" s="26" t="s">
        <v>17</v>
      </c>
      <c r="AD34" s="24"/>
      <c r="AE34" s="20"/>
      <c r="AF34" s="21"/>
      <c r="AG34" s="26" t="s">
        <v>18</v>
      </c>
      <c r="AH34" s="23"/>
      <c r="AI34" s="27" t="s">
        <v>19</v>
      </c>
      <c r="AJ34"/>
      <c r="AK34" s="27"/>
      <c r="AM34"/>
      <c r="AN34"/>
    </row>
    <row r="35" spans="1:40" ht="14.25" customHeight="1" x14ac:dyDescent="0.25">
      <c r="A35" s="28" t="s">
        <v>4</v>
      </c>
      <c r="B35" s="1" t="str">
        <f>CONCATENATE(D29,"  -  ",D31)</f>
        <v xml:space="preserve">  -  </v>
      </c>
      <c r="G35" s="29"/>
      <c r="H35" s="30" t="s">
        <v>20</v>
      </c>
      <c r="I35" s="31"/>
      <c r="J35" s="32"/>
      <c r="K35" s="29"/>
      <c r="L35" s="30" t="s">
        <v>20</v>
      </c>
      <c r="M35" s="31"/>
      <c r="N35" s="32"/>
      <c r="O35" s="29"/>
      <c r="P35" s="30" t="s">
        <v>20</v>
      </c>
      <c r="Q35" s="31"/>
      <c r="R35" s="33"/>
      <c r="S35" s="29"/>
      <c r="T35" s="30" t="s">
        <v>20</v>
      </c>
      <c r="U35" s="31"/>
      <c r="V35" s="33"/>
      <c r="W35" s="29"/>
      <c r="X35" s="30" t="s">
        <v>20</v>
      </c>
      <c r="Y35" s="31"/>
      <c r="Z35" s="32"/>
      <c r="AA35" s="32"/>
      <c r="AB35" s="34">
        <f>IF($G35-$I35&gt;0,1,0)+IF($K35-$M35&gt;0,1,0)+IF($O35-$Q35&gt;0,1,0)+IF($S35-$U35&gt;0,1,0)+IF($W35-$Y35&gt;0,1,0)</f>
        <v>0</v>
      </c>
      <c r="AC35" s="35" t="s">
        <v>20</v>
      </c>
      <c r="AD35" s="36">
        <f>IF($G35-$I35&lt;0,1,0)+IF($K35-$M35&lt;0,1,0)+IF($O35-$Q35&lt;0,1,0)+IF($S35-$U35&lt;0,1,0)+IF($W35-$Y35&lt;0,1,0)</f>
        <v>0</v>
      </c>
      <c r="AE35" s="33"/>
      <c r="AF35" s="37">
        <f>IF($AB35-$AD35&gt;0,1,0)</f>
        <v>0</v>
      </c>
      <c r="AG35" s="35" t="s">
        <v>20</v>
      </c>
      <c r="AH35" s="36">
        <f>IF($AB35-$AD35&lt;0,1,0)</f>
        <v>0</v>
      </c>
      <c r="AI35" s="38">
        <v>4</v>
      </c>
      <c r="AJ35" s="33"/>
      <c r="AK35" s="33"/>
      <c r="AM35" s="5"/>
      <c r="AN35" s="39"/>
    </row>
    <row r="36" spans="1:40" ht="14.25" customHeight="1" x14ac:dyDescent="0.25">
      <c r="A36" s="28" t="s">
        <v>5</v>
      </c>
      <c r="B36" s="1" t="str">
        <f>CONCATENATE(D30,"  -  ",D32)</f>
        <v xml:space="preserve">  -  </v>
      </c>
      <c r="G36" s="40"/>
      <c r="H36" s="41" t="s">
        <v>20</v>
      </c>
      <c r="I36" s="42"/>
      <c r="J36" s="32"/>
      <c r="K36" s="29"/>
      <c r="L36" s="30" t="s">
        <v>20</v>
      </c>
      <c r="M36" s="31"/>
      <c r="N36" s="32"/>
      <c r="O36" s="29"/>
      <c r="P36" s="30" t="s">
        <v>20</v>
      </c>
      <c r="Q36" s="31"/>
      <c r="R36" s="33"/>
      <c r="S36" s="29"/>
      <c r="T36" s="30" t="s">
        <v>20</v>
      </c>
      <c r="U36" s="31"/>
      <c r="V36" s="33"/>
      <c r="W36" s="29"/>
      <c r="X36" s="30" t="s">
        <v>20</v>
      </c>
      <c r="Y36" s="31"/>
      <c r="Z36" s="32"/>
      <c r="AA36" s="32"/>
      <c r="AB36" s="34">
        <f>IF($G36-$I36&gt;0,1,0)+IF($K36-$M36&gt;0,1,0)+IF($O36-$Q36&gt;0,1,0)+IF($S36-$U36&gt;0,1,0)+IF($W36-$Y36&gt;0,1,0)</f>
        <v>0</v>
      </c>
      <c r="AC36" s="35" t="s">
        <v>20</v>
      </c>
      <c r="AD36" s="36">
        <f>IF($G36-$I36&lt;0,1,0)+IF($K36-$M36&lt;0,1,0)+IF($O36-$Q36&lt;0,1,0)+IF($S36-$U36&lt;0,1,0)+IF($W36-$Y36&lt;0,1,0)</f>
        <v>0</v>
      </c>
      <c r="AE36" s="33"/>
      <c r="AF36" s="37">
        <f>IF($AB36-$AD36&gt;0,1,0)</f>
        <v>0</v>
      </c>
      <c r="AG36" s="35" t="s">
        <v>20</v>
      </c>
      <c r="AH36" s="36">
        <f>IF($AB36-$AD36&lt;0,1,0)</f>
        <v>0</v>
      </c>
      <c r="AI36" s="38">
        <v>3</v>
      </c>
      <c r="AJ36" s="33"/>
      <c r="AK36" s="33"/>
      <c r="AM36" s="5"/>
      <c r="AN36" s="39"/>
    </row>
    <row r="37" spans="1:40" ht="14.25" customHeight="1" x14ac:dyDescent="0.25">
      <c r="A37" s="28"/>
      <c r="B37"/>
      <c r="G37" s="43"/>
      <c r="H37" s="44"/>
      <c r="I37" s="45"/>
      <c r="J37" s="32"/>
      <c r="K37" s="43"/>
      <c r="L37" s="44"/>
      <c r="M37" s="45"/>
      <c r="N37" s="32"/>
      <c r="O37" s="43"/>
      <c r="P37" s="44"/>
      <c r="Q37" s="45"/>
      <c r="R37" s="33"/>
      <c r="S37" s="43"/>
      <c r="T37" s="44"/>
      <c r="U37" s="45"/>
      <c r="V37" s="33"/>
      <c r="W37" s="43"/>
      <c r="X37" s="44"/>
      <c r="Y37" s="45"/>
      <c r="Z37" s="32"/>
      <c r="AA37" s="32"/>
      <c r="AB37" s="34"/>
      <c r="AC37" s="35"/>
      <c r="AD37" s="36"/>
      <c r="AE37" s="33"/>
      <c r="AF37" s="37"/>
      <c r="AG37" s="46"/>
      <c r="AH37" s="36"/>
      <c r="AI37" s="38"/>
      <c r="AJ37" s="33"/>
      <c r="AK37" s="33"/>
      <c r="AM37"/>
      <c r="AN37" s="39"/>
    </row>
    <row r="38" spans="1:40" ht="14.25" customHeight="1" x14ac:dyDescent="0.25">
      <c r="A38" s="28" t="s">
        <v>7</v>
      </c>
      <c r="B38" s="1" t="str">
        <f>CONCATENATE(D29,"  -  ",D32)</f>
        <v xml:space="preserve">  -  </v>
      </c>
      <c r="G38" s="29"/>
      <c r="H38" s="30" t="s">
        <v>20</v>
      </c>
      <c r="I38" s="31"/>
      <c r="J38" s="32"/>
      <c r="K38" s="29"/>
      <c r="L38" s="30" t="s">
        <v>20</v>
      </c>
      <c r="M38" s="31"/>
      <c r="N38" s="32"/>
      <c r="O38" s="29"/>
      <c r="P38" s="30" t="s">
        <v>20</v>
      </c>
      <c r="Q38" s="31"/>
      <c r="R38" s="33"/>
      <c r="S38" s="29"/>
      <c r="T38" s="30" t="s">
        <v>20</v>
      </c>
      <c r="U38" s="31"/>
      <c r="V38" s="33"/>
      <c r="W38" s="29"/>
      <c r="X38" s="30" t="s">
        <v>20</v>
      </c>
      <c r="Y38" s="31"/>
      <c r="Z38" s="32"/>
      <c r="AA38" s="32"/>
      <c r="AB38" s="34">
        <f>IF($G38-$I38&gt;0,1,0)+IF($K38-$M38&gt;0,1,0)+IF($O38-$Q38&gt;0,1,0)+IF($S38-$U38&gt;0,1,0)+IF($W38-$Y38&gt;0,1,0)</f>
        <v>0</v>
      </c>
      <c r="AC38" s="35" t="s">
        <v>20</v>
      </c>
      <c r="AD38" s="36">
        <f>IF($G38-$I38&lt;0,1,0)+IF($K38-$M38&lt;0,1,0)+IF($O38-$Q38&lt;0,1,0)+IF($S38-$U38&lt;0,1,0)+IF($W38-$Y38&lt;0,1,0)</f>
        <v>0</v>
      </c>
      <c r="AE38" s="33"/>
      <c r="AF38" s="37">
        <f>IF($AB38-$AD38&gt;0,1,0)</f>
        <v>0</v>
      </c>
      <c r="AG38" s="35" t="s">
        <v>20</v>
      </c>
      <c r="AH38" s="36">
        <f>IF($AB38-$AD38&lt;0,1,0)</f>
        <v>0</v>
      </c>
      <c r="AI38" s="38">
        <v>2</v>
      </c>
      <c r="AJ38" s="33"/>
      <c r="AK38" s="33"/>
      <c r="AM38" s="5"/>
      <c r="AN38" s="39"/>
    </row>
    <row r="39" spans="1:40" ht="14.25" customHeight="1" x14ac:dyDescent="0.25">
      <c r="A39" s="28" t="s">
        <v>8</v>
      </c>
      <c r="B39" s="1" t="str">
        <f>CONCATENATE(D30,"  -  ",D31)</f>
        <v xml:space="preserve">  -  </v>
      </c>
      <c r="G39" s="29"/>
      <c r="H39" s="30" t="s">
        <v>20</v>
      </c>
      <c r="I39" s="31"/>
      <c r="J39" s="32"/>
      <c r="K39" s="29"/>
      <c r="L39" s="30" t="s">
        <v>20</v>
      </c>
      <c r="M39" s="31"/>
      <c r="N39" s="32"/>
      <c r="O39" s="29"/>
      <c r="P39" s="30" t="s">
        <v>20</v>
      </c>
      <c r="Q39" s="31"/>
      <c r="R39" s="33"/>
      <c r="S39" s="29"/>
      <c r="T39" s="30" t="s">
        <v>20</v>
      </c>
      <c r="U39" s="31"/>
      <c r="V39" s="33"/>
      <c r="W39" s="29"/>
      <c r="X39" s="30" t="s">
        <v>20</v>
      </c>
      <c r="Y39" s="31"/>
      <c r="Z39" s="32"/>
      <c r="AA39" s="32"/>
      <c r="AB39" s="34">
        <f>IF($G39-$I39&gt;0,1,0)+IF($K39-$M39&gt;0,1,0)+IF($O39-$Q39&gt;0,1,0)+IF($S39-$U39&gt;0,1,0)+IF($W39-$Y39&gt;0,1,0)</f>
        <v>0</v>
      </c>
      <c r="AC39" s="35" t="s">
        <v>20</v>
      </c>
      <c r="AD39" s="36">
        <f>IF($G39-$I39&lt;0,1,0)+IF($K39-$M39&lt;0,1,0)+IF($O39-$Q39&lt;0,1,0)+IF($S39-$U39&lt;0,1,0)+IF($W39-$Y39&lt;0,1,0)</f>
        <v>0</v>
      </c>
      <c r="AE39" s="33"/>
      <c r="AF39" s="37">
        <f>IF($AB39-$AD39&gt;0,1,0)</f>
        <v>0</v>
      </c>
      <c r="AG39" s="35" t="s">
        <v>20</v>
      </c>
      <c r="AH39" s="36">
        <f>IF($AB39-$AD39&lt;0,1,0)</f>
        <v>0</v>
      </c>
      <c r="AI39" s="38">
        <v>1</v>
      </c>
      <c r="AJ39" s="33"/>
      <c r="AK39" s="33"/>
      <c r="AM39" s="5"/>
      <c r="AN39" s="39"/>
    </row>
    <row r="40" spans="1:40" ht="14.25" customHeight="1" x14ac:dyDescent="0.25">
      <c r="A40" s="28"/>
      <c r="B40"/>
      <c r="G40" s="43"/>
      <c r="H40" s="44"/>
      <c r="I40" s="45"/>
      <c r="J40" s="32"/>
      <c r="K40" s="43"/>
      <c r="L40" s="44"/>
      <c r="M40" s="45"/>
      <c r="N40" s="32"/>
      <c r="O40" s="43"/>
      <c r="P40" s="44"/>
      <c r="Q40" s="45"/>
      <c r="R40" s="33"/>
      <c r="S40" s="43"/>
      <c r="T40" s="44"/>
      <c r="U40" s="45"/>
      <c r="V40" s="33"/>
      <c r="W40" s="43"/>
      <c r="X40" s="44"/>
      <c r="Y40" s="45"/>
      <c r="Z40" s="32"/>
      <c r="AA40" s="32"/>
      <c r="AB40" s="34"/>
      <c r="AC40" s="35"/>
      <c r="AD40" s="36"/>
      <c r="AE40" s="33"/>
      <c r="AF40" s="37"/>
      <c r="AG40" s="46"/>
      <c r="AH40" s="36"/>
      <c r="AI40" s="38"/>
      <c r="AJ40" s="33"/>
      <c r="AK40" s="33"/>
      <c r="AM40"/>
      <c r="AN40" s="39"/>
    </row>
    <row r="41" spans="1:40" ht="14.25" customHeight="1" x14ac:dyDescent="0.25">
      <c r="A41" s="28" t="s">
        <v>10</v>
      </c>
      <c r="B41" s="1" t="str">
        <f>CONCATENATE(D29,"  -  ",D30)</f>
        <v xml:space="preserve">  -  </v>
      </c>
      <c r="G41" s="29"/>
      <c r="H41" s="30" t="s">
        <v>20</v>
      </c>
      <c r="I41" s="31"/>
      <c r="J41" s="32"/>
      <c r="K41" s="29"/>
      <c r="L41" s="30" t="s">
        <v>20</v>
      </c>
      <c r="M41" s="31"/>
      <c r="N41" s="32"/>
      <c r="O41" s="29"/>
      <c r="P41" s="30" t="s">
        <v>20</v>
      </c>
      <c r="Q41" s="31"/>
      <c r="R41" s="33"/>
      <c r="S41" s="29"/>
      <c r="T41" s="30" t="s">
        <v>20</v>
      </c>
      <c r="U41" s="31"/>
      <c r="V41" s="33"/>
      <c r="W41" s="29"/>
      <c r="X41" s="30" t="s">
        <v>20</v>
      </c>
      <c r="Y41" s="31"/>
      <c r="Z41" s="32"/>
      <c r="AA41" s="32"/>
      <c r="AB41" s="34">
        <f>IF($G41-$I41&gt;0,1,0)+IF($K41-$M41&gt;0,1,0)+IF($O41-$Q41&gt;0,1,0)+IF($S41-$U41&gt;0,1,0)+IF($W41-$Y41&gt;0,1,0)</f>
        <v>0</v>
      </c>
      <c r="AC41" s="35" t="s">
        <v>20</v>
      </c>
      <c r="AD41" s="36">
        <f>IF($G41-$I41&lt;0,1,0)+IF($K41-$M41&lt;0,1,0)+IF($O41-$Q41&lt;0,1,0)+IF($S41-$U41&lt;0,1,0)+IF($W41-$Y41&lt;0,1,0)</f>
        <v>0</v>
      </c>
      <c r="AE41" s="33"/>
      <c r="AF41" s="37">
        <f>IF($AB41-$AD41&gt;0,1,0)</f>
        <v>0</v>
      </c>
      <c r="AG41" s="35" t="s">
        <v>20</v>
      </c>
      <c r="AH41" s="36">
        <f>IF($AB41-$AD41&lt;0,1,0)</f>
        <v>0</v>
      </c>
      <c r="AI41" s="38">
        <v>4</v>
      </c>
      <c r="AJ41" s="33"/>
      <c r="AK41" s="33"/>
      <c r="AM41" s="5"/>
      <c r="AN41" s="39"/>
    </row>
    <row r="42" spans="1:40" ht="14.25" customHeight="1" x14ac:dyDescent="0.25">
      <c r="A42" s="28" t="s">
        <v>11</v>
      </c>
      <c r="B42" s="1" t="str">
        <f>CONCATENATE(D31,"  -  ",D32)</f>
        <v xml:space="preserve">  -  </v>
      </c>
      <c r="G42" s="29"/>
      <c r="H42" s="30" t="s">
        <v>20</v>
      </c>
      <c r="I42" s="31"/>
      <c r="J42" s="32"/>
      <c r="K42" s="29"/>
      <c r="L42" s="30" t="s">
        <v>20</v>
      </c>
      <c r="M42" s="31"/>
      <c r="N42" s="32"/>
      <c r="O42" s="29"/>
      <c r="P42" s="30" t="s">
        <v>20</v>
      </c>
      <c r="Q42" s="31"/>
      <c r="R42" s="33"/>
      <c r="S42" s="29"/>
      <c r="T42" s="30" t="s">
        <v>20</v>
      </c>
      <c r="U42" s="31"/>
      <c r="V42" s="33"/>
      <c r="W42" s="29"/>
      <c r="X42" s="30" t="s">
        <v>20</v>
      </c>
      <c r="Y42" s="31"/>
      <c r="Z42" s="32"/>
      <c r="AA42" s="32"/>
      <c r="AB42" s="47">
        <f>IF($G42-$I42&gt;0,1,0)+IF($K42-$M42&gt;0,1,0)+IF($O42-$Q42&gt;0,1,0)+IF($S42-$U42&gt;0,1,0)+IF($W42-$Y42&gt;0,1,0)</f>
        <v>0</v>
      </c>
      <c r="AC42" s="48" t="s">
        <v>20</v>
      </c>
      <c r="AD42" s="49">
        <f>IF($G42-$I42&lt;0,1,0)+IF($K42-$M42&lt;0,1,0)+IF($O42-$Q42&lt;0,1,0)+IF($S42-$U42&lt;0,1,0)+IF($W42-$Y42&lt;0,1,0)</f>
        <v>0</v>
      </c>
      <c r="AE42" s="33"/>
      <c r="AF42" s="50">
        <f>IF($AB42-$AD42&gt;0,1,0)</f>
        <v>0</v>
      </c>
      <c r="AG42" s="48" t="s">
        <v>20</v>
      </c>
      <c r="AH42" s="49">
        <f>IF($AB42-$AD42&lt;0,1,0)</f>
        <v>0</v>
      </c>
      <c r="AI42" s="38">
        <v>2</v>
      </c>
      <c r="AJ42" s="33"/>
      <c r="AK42" s="33"/>
      <c r="AM42" s="5"/>
      <c r="AN42" s="39"/>
    </row>
  </sheetData>
  <mergeCells count="60">
    <mergeCell ref="AD9:AH9"/>
    <mergeCell ref="E10:I10"/>
    <mergeCell ref="J10:N10"/>
    <mergeCell ref="O10:S10"/>
    <mergeCell ref="T10:X10"/>
    <mergeCell ref="Y10:AC10"/>
    <mergeCell ref="AD10:AH10"/>
    <mergeCell ref="E9:I9"/>
    <mergeCell ref="J9:N9"/>
    <mergeCell ref="O9:S9"/>
    <mergeCell ref="T9:X9"/>
    <mergeCell ref="Y9:AC9"/>
    <mergeCell ref="AD11:AH11"/>
    <mergeCell ref="E12:I12"/>
    <mergeCell ref="J12:N12"/>
    <mergeCell ref="O12:S12"/>
    <mergeCell ref="T12:X12"/>
    <mergeCell ref="Y12:AC12"/>
    <mergeCell ref="AD12:AH12"/>
    <mergeCell ref="E11:I11"/>
    <mergeCell ref="J11:N11"/>
    <mergeCell ref="O11:S11"/>
    <mergeCell ref="T11:X11"/>
    <mergeCell ref="Y11:AC11"/>
    <mergeCell ref="AD13:AH13"/>
    <mergeCell ref="E28:I28"/>
    <mergeCell ref="J28:N28"/>
    <mergeCell ref="O28:S28"/>
    <mergeCell ref="T28:X28"/>
    <mergeCell ref="Y28:AC28"/>
    <mergeCell ref="AD28:AH28"/>
    <mergeCell ref="E13:I13"/>
    <mergeCell ref="J13:N13"/>
    <mergeCell ref="O13:S13"/>
    <mergeCell ref="T13:X13"/>
    <mergeCell ref="Y13:AC13"/>
    <mergeCell ref="AD29:AH29"/>
    <mergeCell ref="E30:I30"/>
    <mergeCell ref="J30:N30"/>
    <mergeCell ref="O30:S30"/>
    <mergeCell ref="T30:X30"/>
    <mergeCell ref="Y30:AC30"/>
    <mergeCell ref="AD30:AH30"/>
    <mergeCell ref="E29:I29"/>
    <mergeCell ref="J29:N29"/>
    <mergeCell ref="O29:S29"/>
    <mergeCell ref="T29:X29"/>
    <mergeCell ref="Y29:AC29"/>
    <mergeCell ref="AD31:AH31"/>
    <mergeCell ref="E32:I32"/>
    <mergeCell ref="J32:N32"/>
    <mergeCell ref="O32:S32"/>
    <mergeCell ref="T32:X32"/>
    <mergeCell ref="Y32:AC32"/>
    <mergeCell ref="AD32:AH32"/>
    <mergeCell ref="E31:I31"/>
    <mergeCell ref="J31:N31"/>
    <mergeCell ref="O31:S31"/>
    <mergeCell ref="T31:X31"/>
    <mergeCell ref="Y31:AC31"/>
  </mergeCells>
  <pageMargins left="0" right="0" top="0" bottom="0" header="0.51180555555555496" footer="0.51180555555555496"/>
  <pageSetup paperSize="9" firstPageNumber="0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5"/>
  <sheetViews>
    <sheetView zoomScale="75" zoomScaleNormal="75" workbookViewId="0">
      <selection activeCell="AI12" sqref="AI12"/>
    </sheetView>
  </sheetViews>
  <sheetFormatPr defaultRowHeight="13.2" x14ac:dyDescent="0.25"/>
  <cols>
    <col min="1" max="1" width="5" style="1"/>
    <col min="2" max="2" width="3.33203125" style="1"/>
    <col min="3" max="3" width="5.6640625" style="1"/>
    <col min="4" max="4" width="56.88671875" style="1" customWidth="1"/>
    <col min="5" max="24" width="2.88671875" style="1"/>
    <col min="25" max="29" width="2.6640625" style="1"/>
    <col min="30" max="34" width="2.88671875" style="1"/>
    <col min="35" max="35" width="7.5546875" style="1" customWidth="1"/>
    <col min="36" max="39" width="14.21875" style="1"/>
    <col min="40" max="257" width="9" style="1"/>
  </cols>
  <sheetData>
    <row r="1" spans="1:40" ht="20.25" customHeight="1" x14ac:dyDescent="0.4">
      <c r="A1"/>
      <c r="B1" s="2" t="s">
        <v>249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 s="3" t="s">
        <v>1</v>
      </c>
      <c r="Z1"/>
      <c r="AA1"/>
      <c r="AB1"/>
      <c r="AC1"/>
      <c r="AD1"/>
      <c r="AE1" s="3"/>
      <c r="AF1" s="3"/>
      <c r="AG1" s="3"/>
      <c r="AH1" s="3"/>
      <c r="AI1"/>
      <c r="AJ1"/>
      <c r="AK1"/>
      <c r="AL1"/>
      <c r="AM1"/>
      <c r="AN1"/>
    </row>
    <row r="2" spans="1:40" ht="18" customHeight="1" x14ac:dyDescent="0.3">
      <c r="A2"/>
      <c r="B2" s="4" t="s">
        <v>192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 s="1" t="s">
        <v>3</v>
      </c>
      <c r="Z2"/>
      <c r="AA2"/>
      <c r="AB2"/>
      <c r="AC2"/>
      <c r="AD2"/>
      <c r="AE2"/>
      <c r="AF2" s="5" t="s">
        <v>4</v>
      </c>
      <c r="AG2"/>
      <c r="AH2"/>
      <c r="AI2" s="5" t="s">
        <v>5</v>
      </c>
      <c r="AJ2"/>
      <c r="AK2" s="5"/>
      <c r="AL2"/>
      <c r="AM2"/>
      <c r="AN2"/>
    </row>
    <row r="3" spans="1:40" ht="15" customHeight="1" x14ac:dyDescent="0.25">
      <c r="A3"/>
      <c r="B3" s="6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 s="1" t="s">
        <v>6</v>
      </c>
      <c r="Z3"/>
      <c r="AA3"/>
      <c r="AB3"/>
      <c r="AC3"/>
      <c r="AD3"/>
      <c r="AE3"/>
      <c r="AF3" s="5" t="s">
        <v>7</v>
      </c>
      <c r="AG3"/>
      <c r="AH3"/>
      <c r="AI3" s="5" t="s">
        <v>8</v>
      </c>
      <c r="AJ3"/>
      <c r="AK3" s="5"/>
      <c r="AL3"/>
      <c r="AM3"/>
      <c r="AN3"/>
    </row>
    <row r="4" spans="1:40" ht="15" customHeight="1" x14ac:dyDescent="0.3">
      <c r="A4"/>
      <c r="B4" s="4" t="s">
        <v>244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 s="1" t="s">
        <v>9</v>
      </c>
      <c r="Z4"/>
      <c r="AA4"/>
      <c r="AB4"/>
      <c r="AC4"/>
      <c r="AD4"/>
      <c r="AE4"/>
      <c r="AF4" s="5" t="s">
        <v>10</v>
      </c>
      <c r="AG4"/>
      <c r="AH4"/>
      <c r="AI4" s="5" t="s">
        <v>11</v>
      </c>
      <c r="AJ4"/>
      <c r="AK4" s="5"/>
      <c r="AL4"/>
      <c r="AM4"/>
      <c r="AN4"/>
    </row>
    <row r="5" spans="1:40" ht="15" customHeight="1" x14ac:dyDescent="0.3">
      <c r="A5"/>
      <c r="B5" s="4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 s="5"/>
      <c r="AJ5" s="5"/>
      <c r="AK5" s="5"/>
      <c r="AL5"/>
      <c r="AM5"/>
      <c r="AN5"/>
    </row>
    <row r="6" spans="1:40" ht="15" customHeight="1" x14ac:dyDescent="0.3">
      <c r="A6"/>
      <c r="B6" s="4" t="s">
        <v>12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 s="5"/>
      <c r="AJ6" s="5"/>
      <c r="AK6" s="5"/>
      <c r="AL6"/>
      <c r="AM6"/>
      <c r="AN6"/>
    </row>
    <row r="7" spans="1:40" ht="15" customHeight="1" x14ac:dyDescent="0.25">
      <c r="A7"/>
      <c r="B7" s="6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4.25" customHeight="1" x14ac:dyDescent="0.25">
      <c r="A8"/>
      <c r="B8" s="7" t="s">
        <v>266</v>
      </c>
      <c r="C8" s="8"/>
      <c r="D8" s="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4.25" customHeight="1" x14ac:dyDescent="0.25">
      <c r="A9"/>
      <c r="B9" s="9"/>
      <c r="C9" s="10"/>
      <c r="D9" s="11"/>
      <c r="E9" s="214">
        <v>1</v>
      </c>
      <c r="F9" s="214"/>
      <c r="G9" s="214"/>
      <c r="H9" s="214"/>
      <c r="I9" s="214"/>
      <c r="J9" s="214">
        <v>2</v>
      </c>
      <c r="K9" s="214"/>
      <c r="L9" s="214"/>
      <c r="M9" s="214"/>
      <c r="N9" s="214"/>
      <c r="O9" s="214">
        <v>3</v>
      </c>
      <c r="P9" s="214"/>
      <c r="Q9" s="214"/>
      <c r="R9" s="214"/>
      <c r="S9" s="214"/>
      <c r="T9" s="214">
        <v>4</v>
      </c>
      <c r="U9" s="214"/>
      <c r="V9" s="214"/>
      <c r="W9" s="214"/>
      <c r="X9" s="214"/>
      <c r="Y9" s="214" t="s">
        <v>14</v>
      </c>
      <c r="Z9" s="214"/>
      <c r="AA9" s="214"/>
      <c r="AB9" s="214"/>
      <c r="AC9" s="214"/>
      <c r="AD9" s="214" t="s">
        <v>15</v>
      </c>
      <c r="AE9" s="214"/>
      <c r="AF9" s="214"/>
      <c r="AG9" s="214"/>
      <c r="AH9" s="214"/>
      <c r="AI9" s="12" t="s">
        <v>16</v>
      </c>
      <c r="AJ9"/>
      <c r="AK9"/>
      <c r="AL9"/>
      <c r="AM9"/>
      <c r="AN9"/>
    </row>
    <row r="10" spans="1:40" ht="14.25" customHeight="1" x14ac:dyDescent="0.25">
      <c r="A10" s="13"/>
      <c r="B10" s="14">
        <v>1</v>
      </c>
      <c r="C10" s="15"/>
      <c r="D10" s="72" t="s">
        <v>88</v>
      </c>
      <c r="E10" s="216"/>
      <c r="F10" s="216"/>
      <c r="G10" s="216"/>
      <c r="H10" s="216"/>
      <c r="I10" s="216"/>
      <c r="J10" s="215" t="str">
        <f>CONCATENATE(AB22,"-",AD22)</f>
        <v>2-1</v>
      </c>
      <c r="K10" s="215"/>
      <c r="L10" s="215"/>
      <c r="M10" s="215"/>
      <c r="N10" s="215"/>
      <c r="O10" s="215" t="str">
        <f>CONCATENATE(AB16,"-",AD16)</f>
        <v>2-0</v>
      </c>
      <c r="P10" s="215"/>
      <c r="Q10" s="215"/>
      <c r="R10" s="215"/>
      <c r="S10" s="215"/>
      <c r="T10" s="215" t="str">
        <f>CONCATENATE(AB19,"-",AD19)</f>
        <v>1-2</v>
      </c>
      <c r="U10" s="215"/>
      <c r="V10" s="215"/>
      <c r="W10" s="215"/>
      <c r="X10" s="215"/>
      <c r="Y10" s="214" t="str">
        <f>CONCATENATE(AF16+AF19+AF22,"-",AH16+AH19+AH22)</f>
        <v>2-1</v>
      </c>
      <c r="Z10" s="214"/>
      <c r="AA10" s="214"/>
      <c r="AB10" s="214"/>
      <c r="AC10" s="214"/>
      <c r="AD10" s="214" t="str">
        <f>CONCATENATE(AB16+AB19+AB22,"-",AD16+AD19+AD22)</f>
        <v>5-3</v>
      </c>
      <c r="AE10" s="214"/>
      <c r="AF10" s="214"/>
      <c r="AG10" s="214"/>
      <c r="AH10" s="214"/>
      <c r="AI10" s="16">
        <v>2</v>
      </c>
      <c r="AJ10"/>
      <c r="AK10"/>
      <c r="AL10"/>
      <c r="AM10"/>
      <c r="AN10"/>
    </row>
    <row r="11" spans="1:40" ht="14.25" customHeight="1" x14ac:dyDescent="0.25">
      <c r="A11" s="13"/>
      <c r="B11" s="14">
        <v>2</v>
      </c>
      <c r="C11" s="15"/>
      <c r="D11" s="72" t="s">
        <v>230</v>
      </c>
      <c r="E11" s="215" t="str">
        <f>CONCATENATE(AD22,"-",AB22)</f>
        <v>1-2</v>
      </c>
      <c r="F11" s="215"/>
      <c r="G11" s="215"/>
      <c r="H11" s="215"/>
      <c r="I11" s="215"/>
      <c r="J11" s="216"/>
      <c r="K11" s="216"/>
      <c r="L11" s="216"/>
      <c r="M11" s="216"/>
      <c r="N11" s="216"/>
      <c r="O11" s="215" t="str">
        <f>CONCATENATE(AB20,"-",AD20)</f>
        <v>0-2</v>
      </c>
      <c r="P11" s="215"/>
      <c r="Q11" s="215"/>
      <c r="R11" s="215"/>
      <c r="S11" s="215"/>
      <c r="T11" s="215" t="str">
        <f>CONCATENATE(AB17,"-",AD17)</f>
        <v>0-2</v>
      </c>
      <c r="U11" s="215"/>
      <c r="V11" s="215"/>
      <c r="W11" s="215"/>
      <c r="X11" s="215"/>
      <c r="Y11" s="214" t="str">
        <f>CONCATENATE(AF17+AF20+AH22,"-",AH17+AH20+AF22)</f>
        <v>0-3</v>
      </c>
      <c r="Z11" s="214"/>
      <c r="AA11" s="214"/>
      <c r="AB11" s="214"/>
      <c r="AC11" s="214"/>
      <c r="AD11" s="214" t="str">
        <f>CONCATENATE(AB17+AB20+AD22,"-",AD17+AD20+AB22)</f>
        <v>1-6</v>
      </c>
      <c r="AE11" s="214"/>
      <c r="AF11" s="214"/>
      <c r="AG11" s="214"/>
      <c r="AH11" s="214"/>
      <c r="AI11" s="16">
        <v>4</v>
      </c>
      <c r="AJ11"/>
      <c r="AK11"/>
      <c r="AL11"/>
      <c r="AM11"/>
      <c r="AN11"/>
    </row>
    <row r="12" spans="1:40" ht="14.25" customHeight="1" x14ac:dyDescent="0.25">
      <c r="A12" s="13"/>
      <c r="B12" s="14">
        <v>3</v>
      </c>
      <c r="C12" s="15"/>
      <c r="D12" s="72" t="s">
        <v>95</v>
      </c>
      <c r="E12" s="215" t="str">
        <f>CONCATENATE(AD16,"-",AB16)</f>
        <v>0-2</v>
      </c>
      <c r="F12" s="215"/>
      <c r="G12" s="215"/>
      <c r="H12" s="215"/>
      <c r="I12" s="215"/>
      <c r="J12" s="215" t="str">
        <f>CONCATENATE(AD20,"-",AB20)</f>
        <v>2-0</v>
      </c>
      <c r="K12" s="215"/>
      <c r="L12" s="215"/>
      <c r="M12" s="215"/>
      <c r="N12" s="215"/>
      <c r="O12" s="216"/>
      <c r="P12" s="216"/>
      <c r="Q12" s="216"/>
      <c r="R12" s="216"/>
      <c r="S12" s="216"/>
      <c r="T12" s="215" t="str">
        <f>CONCATENATE(AB23,"-",AD23)</f>
        <v>1-2</v>
      </c>
      <c r="U12" s="215"/>
      <c r="V12" s="215"/>
      <c r="W12" s="215"/>
      <c r="X12" s="215"/>
      <c r="Y12" s="214" t="str">
        <f>CONCATENATE(AH16+AH20+AF23,"-",AF16+AF20+AH23)</f>
        <v>1-2</v>
      </c>
      <c r="Z12" s="214"/>
      <c r="AA12" s="214"/>
      <c r="AB12" s="214"/>
      <c r="AC12" s="214"/>
      <c r="AD12" s="214" t="str">
        <f>CONCATENATE(AD16+AD20+AB23,"-",AB16+AB20+AD23)</f>
        <v>3-4</v>
      </c>
      <c r="AE12" s="214"/>
      <c r="AF12" s="214"/>
      <c r="AG12" s="214"/>
      <c r="AH12" s="214"/>
      <c r="AI12" s="16">
        <v>3</v>
      </c>
      <c r="AJ12"/>
      <c r="AK12"/>
      <c r="AL12"/>
      <c r="AM12"/>
      <c r="AN12"/>
    </row>
    <row r="13" spans="1:40" ht="14.25" customHeight="1" x14ac:dyDescent="0.25">
      <c r="A13" s="13"/>
      <c r="B13" s="14">
        <v>4</v>
      </c>
      <c r="C13" s="15"/>
      <c r="D13" s="72" t="s">
        <v>231</v>
      </c>
      <c r="E13" s="215" t="str">
        <f>CONCATENATE(AD19,"-",AB19)</f>
        <v>2-1</v>
      </c>
      <c r="F13" s="215"/>
      <c r="G13" s="215"/>
      <c r="H13" s="215"/>
      <c r="I13" s="215"/>
      <c r="J13" s="215" t="str">
        <f>CONCATENATE(AD17,"-",AB17)</f>
        <v>2-0</v>
      </c>
      <c r="K13" s="215"/>
      <c r="L13" s="215"/>
      <c r="M13" s="215"/>
      <c r="N13" s="215"/>
      <c r="O13" s="215" t="str">
        <f>CONCATENATE(AD23,"-",AB23)</f>
        <v>2-1</v>
      </c>
      <c r="P13" s="215"/>
      <c r="Q13" s="215"/>
      <c r="R13" s="215"/>
      <c r="S13" s="215"/>
      <c r="T13" s="216"/>
      <c r="U13" s="216"/>
      <c r="V13" s="216"/>
      <c r="W13" s="216"/>
      <c r="X13" s="216"/>
      <c r="Y13" s="214" t="str">
        <f>CONCATENATE(AH17+AH19+AH23,"-",AF17+AF19+AF23)</f>
        <v>3-0</v>
      </c>
      <c r="Z13" s="214"/>
      <c r="AA13" s="214"/>
      <c r="AB13" s="214"/>
      <c r="AC13" s="214"/>
      <c r="AD13" s="214" t="str">
        <f>CONCATENATE(AD17+AD19+AD23,"-",AB17+AB19+AB23)</f>
        <v>6-2</v>
      </c>
      <c r="AE13" s="214"/>
      <c r="AF13" s="214"/>
      <c r="AG13" s="214"/>
      <c r="AH13" s="214"/>
      <c r="AI13" s="16">
        <v>1</v>
      </c>
      <c r="AJ13"/>
      <c r="AK13"/>
      <c r="AL13"/>
      <c r="AM13"/>
      <c r="AN13"/>
    </row>
    <row r="14" spans="1:40" ht="14.25" customHeight="1" x14ac:dyDescent="0.25">
      <c r="B14" s="17"/>
      <c r="C14" s="17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/>
      <c r="AN14"/>
    </row>
    <row r="15" spans="1:40" ht="14.25" customHeight="1" x14ac:dyDescent="0.25">
      <c r="A15"/>
      <c r="B15" s="3" t="s">
        <v>1</v>
      </c>
      <c r="C15"/>
      <c r="D15"/>
      <c r="E15"/>
      <c r="F15"/>
      <c r="G15" s="10"/>
      <c r="H15" s="19">
        <v>1</v>
      </c>
      <c r="I15" s="11"/>
      <c r="J15" s="20"/>
      <c r="K15" s="21"/>
      <c r="L15" s="22">
        <v>2</v>
      </c>
      <c r="M15" s="23"/>
      <c r="N15" s="20"/>
      <c r="O15" s="21"/>
      <c r="P15" s="22">
        <v>3</v>
      </c>
      <c r="Q15" s="24"/>
      <c r="R15"/>
      <c r="S15" s="25"/>
      <c r="T15" s="22">
        <v>4</v>
      </c>
      <c r="U15" s="24"/>
      <c r="V15"/>
      <c r="W15" s="25"/>
      <c r="X15" s="22">
        <v>5</v>
      </c>
      <c r="Y15" s="24"/>
      <c r="Z15" s="17"/>
      <c r="AA15" s="17"/>
      <c r="AB15" s="25"/>
      <c r="AC15" s="26" t="s">
        <v>17</v>
      </c>
      <c r="AD15" s="24"/>
      <c r="AE15" s="20"/>
      <c r="AF15" s="21"/>
      <c r="AG15" s="26" t="s">
        <v>18</v>
      </c>
      <c r="AH15" s="23"/>
      <c r="AI15"/>
      <c r="AJ15"/>
      <c r="AK15" s="27"/>
      <c r="AL15"/>
      <c r="AM15"/>
      <c r="AN15"/>
    </row>
    <row r="16" spans="1:40" ht="14.25" customHeight="1" x14ac:dyDescent="0.25">
      <c r="A16" s="28" t="s">
        <v>4</v>
      </c>
      <c r="B16" s="1" t="str">
        <f>CONCATENATE(D10,"  -  ",D12)</f>
        <v>Jari Antinoja Sesi - Pekka Övermark Sesi  -  Ville Tuomela Kurvi - Kai Asunmaa Kurvi</v>
      </c>
      <c r="C16"/>
      <c r="D16"/>
      <c r="E16"/>
      <c r="F16"/>
      <c r="G16" s="29">
        <v>11</v>
      </c>
      <c r="H16" s="30" t="s">
        <v>20</v>
      </c>
      <c r="I16" s="31">
        <v>7</v>
      </c>
      <c r="J16" s="32"/>
      <c r="K16" s="29">
        <v>11</v>
      </c>
      <c r="L16" s="30" t="s">
        <v>20</v>
      </c>
      <c r="M16" s="31">
        <v>9</v>
      </c>
      <c r="N16" s="32"/>
      <c r="O16" s="29"/>
      <c r="P16" s="30" t="s">
        <v>20</v>
      </c>
      <c r="Q16" s="31"/>
      <c r="R16" s="33"/>
      <c r="S16" s="29"/>
      <c r="T16" s="30" t="s">
        <v>20</v>
      </c>
      <c r="U16" s="31"/>
      <c r="V16" s="33"/>
      <c r="W16" s="29"/>
      <c r="X16" s="30" t="s">
        <v>20</v>
      </c>
      <c r="Y16" s="31"/>
      <c r="Z16" s="32"/>
      <c r="AA16" s="32"/>
      <c r="AB16" s="34">
        <f>IF($G16-$I16&gt;0,1,0)+IF($K16-$M16&gt;0,1,0)+IF($O16-$Q16&gt;0,1,0)+IF($S16-$U16&gt;0,1,0)+IF($W16-$Y16&gt;0,1,0)</f>
        <v>2</v>
      </c>
      <c r="AC16" s="35" t="s">
        <v>20</v>
      </c>
      <c r="AD16" s="36">
        <f>IF($G16-$I16&lt;0,1,0)+IF($K16-$M16&lt;0,1,0)+IF($O16-$Q16&lt;0,1,0)+IF($S16-$U16&lt;0,1,0)+IF($W16-$Y16&lt;0,1,0)</f>
        <v>0</v>
      </c>
      <c r="AE16" s="33"/>
      <c r="AF16" s="37">
        <f>IF($AB16-$AD16&gt;0,1,0)</f>
        <v>1</v>
      </c>
      <c r="AG16" s="35" t="s">
        <v>20</v>
      </c>
      <c r="AH16" s="36">
        <f>IF($AB16-$AD16&lt;0,1,0)</f>
        <v>0</v>
      </c>
      <c r="AI16" s="33"/>
      <c r="AJ16" s="33"/>
      <c r="AK16" s="33"/>
      <c r="AL16"/>
      <c r="AM16" s="5"/>
      <c r="AN16" s="39"/>
    </row>
    <row r="17" spans="1:40" ht="14.25" customHeight="1" x14ac:dyDescent="0.25">
      <c r="A17" s="28" t="s">
        <v>5</v>
      </c>
      <c r="B17" s="1" t="str">
        <f>CONCATENATE(D11,"  -  ",D13)</f>
        <v>Risto Jokiranta SeSi - Eetu Nappari Sesi  -  Ismo Kaarineva  PT-75 - Lijie Li PT-75</v>
      </c>
      <c r="C17"/>
      <c r="D17"/>
      <c r="E17"/>
      <c r="F17"/>
      <c r="G17" s="40">
        <v>5</v>
      </c>
      <c r="H17" s="41" t="s">
        <v>20</v>
      </c>
      <c r="I17" s="42">
        <v>11</v>
      </c>
      <c r="J17" s="32"/>
      <c r="K17" s="29">
        <v>6</v>
      </c>
      <c r="L17" s="30" t="s">
        <v>20</v>
      </c>
      <c r="M17" s="31">
        <v>11</v>
      </c>
      <c r="N17" s="32"/>
      <c r="O17" s="29"/>
      <c r="P17" s="30" t="s">
        <v>20</v>
      </c>
      <c r="Q17" s="31"/>
      <c r="R17" s="33"/>
      <c r="S17" s="29"/>
      <c r="T17" s="30" t="s">
        <v>20</v>
      </c>
      <c r="U17" s="31"/>
      <c r="V17" s="33"/>
      <c r="W17" s="29"/>
      <c r="X17" s="30" t="s">
        <v>20</v>
      </c>
      <c r="Y17" s="31"/>
      <c r="Z17" s="32"/>
      <c r="AA17" s="32"/>
      <c r="AB17" s="34">
        <f>IF($G17-$I17&gt;0,1,0)+IF($K17-$M17&gt;0,1,0)+IF($O17-$Q17&gt;0,1,0)+IF($S17-$U17&gt;0,1,0)+IF($W17-$Y17&gt;0,1,0)</f>
        <v>0</v>
      </c>
      <c r="AC17" s="35" t="s">
        <v>20</v>
      </c>
      <c r="AD17" s="36">
        <f>IF($G17-$I17&lt;0,1,0)+IF($K17-$M17&lt;0,1,0)+IF($O17-$Q17&lt;0,1,0)+IF($S17-$U17&lt;0,1,0)+IF($W17-$Y17&lt;0,1,0)</f>
        <v>2</v>
      </c>
      <c r="AE17" s="33"/>
      <c r="AF17" s="37">
        <f>IF($AB17-$AD17&gt;0,1,0)</f>
        <v>0</v>
      </c>
      <c r="AG17" s="35" t="s">
        <v>20</v>
      </c>
      <c r="AH17" s="36">
        <f>IF($AB17-$AD17&lt;0,1,0)</f>
        <v>1</v>
      </c>
      <c r="AI17" s="33"/>
      <c r="AJ17" s="33"/>
      <c r="AK17" s="33"/>
      <c r="AL17"/>
      <c r="AM17" s="5"/>
      <c r="AN17" s="39"/>
    </row>
    <row r="18" spans="1:40" ht="14.25" customHeight="1" x14ac:dyDescent="0.25">
      <c r="A18" s="28"/>
      <c r="B18"/>
      <c r="C18"/>
      <c r="D18"/>
      <c r="E18"/>
      <c r="F18"/>
      <c r="G18" s="43"/>
      <c r="H18" s="44"/>
      <c r="I18" s="45"/>
      <c r="J18" s="32"/>
      <c r="K18" s="43"/>
      <c r="L18" s="44"/>
      <c r="M18" s="45"/>
      <c r="N18" s="32"/>
      <c r="O18" s="43"/>
      <c r="P18" s="44"/>
      <c r="Q18" s="45"/>
      <c r="R18" s="33"/>
      <c r="S18" s="43"/>
      <c r="T18" s="44"/>
      <c r="U18" s="45"/>
      <c r="V18" s="33"/>
      <c r="W18" s="43"/>
      <c r="X18" s="44"/>
      <c r="Y18" s="45"/>
      <c r="Z18" s="32"/>
      <c r="AA18" s="32"/>
      <c r="AB18" s="34"/>
      <c r="AC18" s="35"/>
      <c r="AD18" s="36"/>
      <c r="AE18" s="33"/>
      <c r="AF18" s="37"/>
      <c r="AG18" s="46"/>
      <c r="AH18" s="36"/>
      <c r="AI18" s="33"/>
      <c r="AJ18" s="33"/>
      <c r="AK18" s="33"/>
      <c r="AL18"/>
      <c r="AM18"/>
      <c r="AN18" s="39"/>
    </row>
    <row r="19" spans="1:40" ht="14.25" customHeight="1" x14ac:dyDescent="0.25">
      <c r="A19" s="28" t="s">
        <v>7</v>
      </c>
      <c r="B19" s="1" t="str">
        <f>CONCATENATE(D10,"  -  ",D13)</f>
        <v>Jari Antinoja Sesi - Pekka Övermark Sesi  -  Ismo Kaarineva  PT-75 - Lijie Li PT-75</v>
      </c>
      <c r="C19"/>
      <c r="D19"/>
      <c r="E19"/>
      <c r="F19"/>
      <c r="G19" s="29">
        <v>9</v>
      </c>
      <c r="H19" s="30" t="s">
        <v>20</v>
      </c>
      <c r="I19" s="31">
        <v>11</v>
      </c>
      <c r="J19" s="32"/>
      <c r="K19" s="29">
        <v>11</v>
      </c>
      <c r="L19" s="30" t="s">
        <v>20</v>
      </c>
      <c r="M19" s="31">
        <v>8</v>
      </c>
      <c r="N19" s="32"/>
      <c r="O19" s="29">
        <v>3</v>
      </c>
      <c r="P19" s="30" t="s">
        <v>20</v>
      </c>
      <c r="Q19" s="31">
        <v>11</v>
      </c>
      <c r="R19" s="33"/>
      <c r="S19" s="29"/>
      <c r="T19" s="30" t="s">
        <v>20</v>
      </c>
      <c r="U19" s="31"/>
      <c r="V19" s="33"/>
      <c r="W19" s="29"/>
      <c r="X19" s="30" t="s">
        <v>20</v>
      </c>
      <c r="Y19" s="31"/>
      <c r="Z19" s="32"/>
      <c r="AA19" s="32"/>
      <c r="AB19" s="34">
        <f>IF($G19-$I19&gt;0,1,0)+IF($K19-$M19&gt;0,1,0)+IF($O19-$Q19&gt;0,1,0)+IF($S19-$U19&gt;0,1,0)+IF($W19-$Y19&gt;0,1,0)</f>
        <v>1</v>
      </c>
      <c r="AC19" s="35" t="s">
        <v>20</v>
      </c>
      <c r="AD19" s="36">
        <f>IF($G19-$I19&lt;0,1,0)+IF($K19-$M19&lt;0,1,0)+IF($O19-$Q19&lt;0,1,0)+IF($S19-$U19&lt;0,1,0)+IF($W19-$Y19&lt;0,1,0)</f>
        <v>2</v>
      </c>
      <c r="AE19" s="33"/>
      <c r="AF19" s="37">
        <f>IF($AB19-$AD19&gt;0,1,0)</f>
        <v>0</v>
      </c>
      <c r="AG19" s="35" t="s">
        <v>20</v>
      </c>
      <c r="AH19" s="36">
        <f>IF($AB19-$AD19&lt;0,1,0)</f>
        <v>1</v>
      </c>
      <c r="AI19" s="33"/>
      <c r="AJ19" s="33"/>
      <c r="AK19" s="33"/>
      <c r="AL19"/>
      <c r="AM19" s="5"/>
      <c r="AN19" s="39"/>
    </row>
    <row r="20" spans="1:40" ht="14.25" customHeight="1" x14ac:dyDescent="0.25">
      <c r="A20" s="28" t="s">
        <v>8</v>
      </c>
      <c r="B20" s="1" t="str">
        <f>CONCATENATE(D11,"  -  ",D12)</f>
        <v>Risto Jokiranta SeSi - Eetu Nappari Sesi  -  Ville Tuomela Kurvi - Kai Asunmaa Kurvi</v>
      </c>
      <c r="C20"/>
      <c r="D20"/>
      <c r="E20"/>
      <c r="F20"/>
      <c r="G20" s="29">
        <v>6</v>
      </c>
      <c r="H20" s="30" t="s">
        <v>20</v>
      </c>
      <c r="I20" s="31">
        <v>11</v>
      </c>
      <c r="J20" s="32"/>
      <c r="K20" s="29">
        <v>4</v>
      </c>
      <c r="L20" s="30" t="s">
        <v>20</v>
      </c>
      <c r="M20" s="31">
        <v>11</v>
      </c>
      <c r="N20" s="32"/>
      <c r="O20" s="29"/>
      <c r="P20" s="30" t="s">
        <v>20</v>
      </c>
      <c r="Q20" s="31"/>
      <c r="R20" s="33"/>
      <c r="S20" s="29"/>
      <c r="T20" s="30" t="s">
        <v>20</v>
      </c>
      <c r="U20" s="31"/>
      <c r="V20" s="33"/>
      <c r="W20" s="29"/>
      <c r="X20" s="30" t="s">
        <v>20</v>
      </c>
      <c r="Y20" s="31"/>
      <c r="Z20" s="32"/>
      <c r="AA20" s="32"/>
      <c r="AB20" s="34">
        <f>IF($G20-$I20&gt;0,1,0)+IF($K20-$M20&gt;0,1,0)+IF($O20-$Q20&gt;0,1,0)+IF($S20-$U20&gt;0,1,0)+IF($W20-$Y20&gt;0,1,0)</f>
        <v>0</v>
      </c>
      <c r="AC20" s="35" t="s">
        <v>20</v>
      </c>
      <c r="AD20" s="36">
        <f>IF($G20-$I20&lt;0,1,0)+IF($K20-$M20&lt;0,1,0)+IF($O20-$Q20&lt;0,1,0)+IF($S20-$U20&lt;0,1,0)+IF($W20-$Y20&lt;0,1,0)</f>
        <v>2</v>
      </c>
      <c r="AE20" s="33"/>
      <c r="AF20" s="37">
        <f>IF($AB20-$AD20&gt;0,1,0)</f>
        <v>0</v>
      </c>
      <c r="AG20" s="35" t="s">
        <v>20</v>
      </c>
      <c r="AH20" s="36">
        <f>IF($AB20-$AD20&lt;0,1,0)</f>
        <v>1</v>
      </c>
      <c r="AI20" s="33"/>
      <c r="AJ20" s="33"/>
      <c r="AK20" s="33"/>
      <c r="AL20"/>
      <c r="AM20" s="5"/>
      <c r="AN20" s="39"/>
    </row>
    <row r="21" spans="1:40" ht="14.25" customHeight="1" x14ac:dyDescent="0.25">
      <c r="A21" s="28"/>
      <c r="B21"/>
      <c r="C21"/>
      <c r="D21"/>
      <c r="E21"/>
      <c r="F21"/>
      <c r="G21" s="43"/>
      <c r="H21" s="44"/>
      <c r="I21" s="45"/>
      <c r="J21" s="32"/>
      <c r="K21" s="43"/>
      <c r="L21" s="44"/>
      <c r="M21" s="45"/>
      <c r="N21" s="32"/>
      <c r="O21" s="43"/>
      <c r="P21" s="44"/>
      <c r="Q21" s="45"/>
      <c r="R21" s="33"/>
      <c r="S21" s="43"/>
      <c r="T21" s="44"/>
      <c r="U21" s="45"/>
      <c r="V21" s="33"/>
      <c r="W21" s="43"/>
      <c r="X21" s="44"/>
      <c r="Y21" s="45"/>
      <c r="Z21" s="32"/>
      <c r="AA21" s="32"/>
      <c r="AB21" s="34"/>
      <c r="AC21" s="35"/>
      <c r="AD21" s="36"/>
      <c r="AE21" s="33"/>
      <c r="AF21" s="37"/>
      <c r="AG21" s="46"/>
      <c r="AH21" s="36"/>
      <c r="AI21" s="33"/>
      <c r="AJ21" s="33"/>
      <c r="AK21" s="33"/>
      <c r="AL21"/>
      <c r="AM21"/>
      <c r="AN21" s="39"/>
    </row>
    <row r="22" spans="1:40" ht="14.25" customHeight="1" x14ac:dyDescent="0.25">
      <c r="A22" s="28" t="s">
        <v>10</v>
      </c>
      <c r="B22" s="1" t="str">
        <f>CONCATENATE(D10,"  -  ",D11)</f>
        <v>Jari Antinoja Sesi - Pekka Övermark Sesi  -  Risto Jokiranta SeSi - Eetu Nappari Sesi</v>
      </c>
      <c r="C22"/>
      <c r="D22"/>
      <c r="E22"/>
      <c r="F22"/>
      <c r="G22" s="29">
        <v>6</v>
      </c>
      <c r="H22" s="30" t="s">
        <v>20</v>
      </c>
      <c r="I22" s="31">
        <v>11</v>
      </c>
      <c r="J22" s="32"/>
      <c r="K22" s="29">
        <v>11</v>
      </c>
      <c r="L22" s="30" t="s">
        <v>20</v>
      </c>
      <c r="M22" s="31">
        <v>4</v>
      </c>
      <c r="N22" s="32"/>
      <c r="O22" s="29">
        <v>11</v>
      </c>
      <c r="P22" s="30" t="s">
        <v>20</v>
      </c>
      <c r="Q22" s="31">
        <v>6</v>
      </c>
      <c r="R22" s="33"/>
      <c r="S22" s="29"/>
      <c r="T22" s="30" t="s">
        <v>20</v>
      </c>
      <c r="U22" s="31"/>
      <c r="V22" s="33"/>
      <c r="W22" s="29"/>
      <c r="X22" s="30" t="s">
        <v>20</v>
      </c>
      <c r="Y22" s="31"/>
      <c r="Z22" s="32"/>
      <c r="AA22" s="32"/>
      <c r="AB22" s="34">
        <f>IF($G22-$I22&gt;0,1,0)+IF($K22-$M22&gt;0,1,0)+IF($O22-$Q22&gt;0,1,0)+IF($S22-$U22&gt;0,1,0)+IF($W22-$Y22&gt;0,1,0)</f>
        <v>2</v>
      </c>
      <c r="AC22" s="35" t="s">
        <v>20</v>
      </c>
      <c r="AD22" s="36">
        <f>IF($G22-$I22&lt;0,1,0)+IF($K22-$M22&lt;0,1,0)+IF($O22-$Q22&lt;0,1,0)+IF($S22-$U22&lt;0,1,0)+IF($W22-$Y22&lt;0,1,0)</f>
        <v>1</v>
      </c>
      <c r="AE22" s="33"/>
      <c r="AF22" s="37">
        <f>IF($AB22-$AD22&gt;0,1,0)</f>
        <v>1</v>
      </c>
      <c r="AG22" s="35" t="s">
        <v>20</v>
      </c>
      <c r="AH22" s="36">
        <f>IF($AB22-$AD22&lt;0,1,0)</f>
        <v>0</v>
      </c>
      <c r="AI22" s="33"/>
      <c r="AJ22" s="33"/>
      <c r="AK22" s="33"/>
      <c r="AL22"/>
      <c r="AM22" s="5"/>
      <c r="AN22" s="39"/>
    </row>
    <row r="23" spans="1:40" ht="14.25" customHeight="1" x14ac:dyDescent="0.25">
      <c r="A23" s="28" t="s">
        <v>11</v>
      </c>
      <c r="B23" s="1" t="str">
        <f>CONCATENATE(D12,"  -  ",D13)</f>
        <v>Ville Tuomela Kurvi - Kai Asunmaa Kurvi  -  Ismo Kaarineva  PT-75 - Lijie Li PT-75</v>
      </c>
      <c r="C23"/>
      <c r="D23"/>
      <c r="E23"/>
      <c r="F23"/>
      <c r="G23" s="29">
        <v>11</v>
      </c>
      <c r="H23" s="30" t="s">
        <v>20</v>
      </c>
      <c r="I23" s="31">
        <v>6</v>
      </c>
      <c r="J23" s="32"/>
      <c r="K23" s="29">
        <v>4</v>
      </c>
      <c r="L23" s="30" t="s">
        <v>20</v>
      </c>
      <c r="M23" s="31">
        <v>11</v>
      </c>
      <c r="N23" s="32"/>
      <c r="O23" s="29">
        <v>7</v>
      </c>
      <c r="P23" s="30" t="s">
        <v>20</v>
      </c>
      <c r="Q23" s="31">
        <v>11</v>
      </c>
      <c r="R23" s="33"/>
      <c r="S23" s="29"/>
      <c r="T23" s="30" t="s">
        <v>20</v>
      </c>
      <c r="U23" s="31"/>
      <c r="V23" s="33"/>
      <c r="W23" s="29"/>
      <c r="X23" s="30" t="s">
        <v>20</v>
      </c>
      <c r="Y23" s="31"/>
      <c r="Z23" s="32"/>
      <c r="AA23" s="32"/>
      <c r="AB23" s="47">
        <f>IF($G23-$I23&gt;0,1,0)+IF($K23-$M23&gt;0,1,0)+IF($O23-$Q23&gt;0,1,0)+IF($S23-$U23&gt;0,1,0)+IF($W23-$Y23&gt;0,1,0)</f>
        <v>1</v>
      </c>
      <c r="AC23" s="48" t="s">
        <v>20</v>
      </c>
      <c r="AD23" s="49">
        <f>IF($G23-$I23&lt;0,1,0)+IF($K23-$M23&lt;0,1,0)+IF($O23-$Q23&lt;0,1,0)+IF($S23-$U23&lt;0,1,0)+IF($W23-$Y23&lt;0,1,0)</f>
        <v>2</v>
      </c>
      <c r="AE23" s="33"/>
      <c r="AF23" s="50">
        <f>IF($AB23-$AD23&gt;0,1,0)</f>
        <v>0</v>
      </c>
      <c r="AG23" s="48" t="s">
        <v>20</v>
      </c>
      <c r="AH23" s="49">
        <f>IF($AB23-$AD23&lt;0,1,0)</f>
        <v>1</v>
      </c>
      <c r="AI23" s="33"/>
      <c r="AJ23" s="33"/>
      <c r="AK23" s="33"/>
      <c r="AL23"/>
      <c r="AM23" s="5"/>
      <c r="AN23" s="39"/>
    </row>
    <row r="24" spans="1:40" ht="14.25" customHeight="1" x14ac:dyDescent="0.25">
      <c r="A24"/>
      <c r="B24"/>
      <c r="C24"/>
      <c r="D24"/>
      <c r="E24"/>
      <c r="F24"/>
      <c r="G24" s="32"/>
      <c r="H24" s="32"/>
      <c r="I24" s="32"/>
      <c r="J24" s="32"/>
      <c r="K24" s="32"/>
      <c r="L24" s="32"/>
      <c r="M24" s="32"/>
      <c r="N24" s="32"/>
      <c r="O24" s="32"/>
      <c r="P24" s="44"/>
      <c r="Q24" s="51"/>
      <c r="R24" s="51"/>
      <c r="S24" s="51"/>
      <c r="T24" s="51"/>
      <c r="U24" s="33"/>
      <c r="V24" s="33"/>
      <c r="W24" s="33"/>
      <c r="X24" s="33"/>
      <c r="Y24" s="33"/>
      <c r="Z24" s="33"/>
      <c r="AA24" s="33"/>
      <c r="AB24" s="33"/>
      <c r="AC24" s="32"/>
      <c r="AD24" s="32"/>
      <c r="AE24" s="32"/>
      <c r="AF24" s="32"/>
      <c r="AG24" s="33"/>
      <c r="AH24" s="33"/>
      <c r="AI24" s="33"/>
      <c r="AJ24" s="33"/>
      <c r="AK24" s="33"/>
      <c r="AL24"/>
      <c r="AM24"/>
      <c r="AN24"/>
    </row>
    <row r="25" spans="1:40" ht="14.25" customHeight="1" x14ac:dyDescent="0.25">
      <c r="A25"/>
      <c r="B25"/>
      <c r="C25"/>
      <c r="D25"/>
      <c r="E25"/>
      <c r="F25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/>
      <c r="AM25"/>
      <c r="AN25"/>
    </row>
    <row r="26" spans="1:40" ht="15" customHeight="1" x14ac:dyDescent="0.25">
      <c r="A26"/>
      <c r="B26" s="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4.25" customHeight="1" x14ac:dyDescent="0.25">
      <c r="A27"/>
      <c r="B27" s="7" t="s">
        <v>267</v>
      </c>
      <c r="C27" s="8"/>
      <c r="D27" s="8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4.25" customHeight="1" x14ac:dyDescent="0.25">
      <c r="A28"/>
      <c r="B28" s="9"/>
      <c r="C28" s="10"/>
      <c r="D28" s="11"/>
      <c r="E28" s="214">
        <v>1</v>
      </c>
      <c r="F28" s="214"/>
      <c r="G28" s="214"/>
      <c r="H28" s="214"/>
      <c r="I28" s="214"/>
      <c r="J28" s="214">
        <v>2</v>
      </c>
      <c r="K28" s="214"/>
      <c r="L28" s="214"/>
      <c r="M28" s="214"/>
      <c r="N28" s="214"/>
      <c r="O28" s="214">
        <v>3</v>
      </c>
      <c r="P28" s="214"/>
      <c r="Q28" s="214"/>
      <c r="R28" s="214"/>
      <c r="S28" s="214"/>
      <c r="T28" s="214">
        <v>4</v>
      </c>
      <c r="U28" s="214"/>
      <c r="V28" s="214"/>
      <c r="W28" s="214"/>
      <c r="X28" s="214"/>
      <c r="Y28" s="214" t="s">
        <v>14</v>
      </c>
      <c r="Z28" s="214"/>
      <c r="AA28" s="214"/>
      <c r="AB28" s="214"/>
      <c r="AC28" s="214"/>
      <c r="AD28" s="214" t="s">
        <v>15</v>
      </c>
      <c r="AE28" s="214"/>
      <c r="AF28" s="214"/>
      <c r="AG28" s="214"/>
      <c r="AH28" s="214"/>
      <c r="AI28" s="12" t="s">
        <v>16</v>
      </c>
      <c r="AJ28"/>
      <c r="AK28"/>
      <c r="AL28"/>
      <c r="AM28"/>
      <c r="AN28"/>
    </row>
    <row r="29" spans="1:40" ht="14.25" customHeight="1" x14ac:dyDescent="0.25">
      <c r="A29" s="13"/>
      <c r="B29" s="14">
        <v>1</v>
      </c>
      <c r="C29" s="15"/>
      <c r="D29" s="72" t="s">
        <v>85</v>
      </c>
      <c r="E29" s="216"/>
      <c r="F29" s="216"/>
      <c r="G29" s="216"/>
      <c r="H29" s="216"/>
      <c r="I29" s="216"/>
      <c r="J29" s="215" t="str">
        <f>CONCATENATE(AB41,"-",AD41)</f>
        <v>0-2</v>
      </c>
      <c r="K29" s="215"/>
      <c r="L29" s="215"/>
      <c r="M29" s="215"/>
      <c r="N29" s="215"/>
      <c r="O29" s="215" t="str">
        <f>CONCATENATE(AB35,"-",AD35)</f>
        <v>2-0</v>
      </c>
      <c r="P29" s="215"/>
      <c r="Q29" s="215"/>
      <c r="R29" s="215"/>
      <c r="S29" s="215"/>
      <c r="T29" s="215" t="str">
        <f>CONCATENATE(AB38,"-",AD38)</f>
        <v>0-2</v>
      </c>
      <c r="U29" s="215"/>
      <c r="V29" s="215"/>
      <c r="W29" s="215"/>
      <c r="X29" s="215"/>
      <c r="Y29" s="214" t="str">
        <f>CONCATENATE(AF35+AF38+AF41,"-",AH35+AH38+AH41)</f>
        <v>1-2</v>
      </c>
      <c r="Z29" s="214"/>
      <c r="AA29" s="214"/>
      <c r="AB29" s="214"/>
      <c r="AC29" s="214"/>
      <c r="AD29" s="214" t="str">
        <f>CONCATENATE(AB35+AB38+AB41,"-",AD35+AD38+AD41)</f>
        <v>2-4</v>
      </c>
      <c r="AE29" s="214"/>
      <c r="AF29" s="214"/>
      <c r="AG29" s="214"/>
      <c r="AH29" s="214"/>
      <c r="AI29" s="16">
        <v>3</v>
      </c>
      <c r="AJ29"/>
      <c r="AK29"/>
      <c r="AL29"/>
      <c r="AM29"/>
      <c r="AN29"/>
    </row>
    <row r="30" spans="1:40" ht="14.25" customHeight="1" x14ac:dyDescent="0.25">
      <c r="A30" s="13"/>
      <c r="B30" s="14">
        <v>2</v>
      </c>
      <c r="C30" s="15"/>
      <c r="D30" s="72" t="s">
        <v>89</v>
      </c>
      <c r="E30" s="215" t="str">
        <f>CONCATENATE(AD41,"-",AB41)</f>
        <v>2-0</v>
      </c>
      <c r="F30" s="215"/>
      <c r="G30" s="215"/>
      <c r="H30" s="215"/>
      <c r="I30" s="215"/>
      <c r="J30" s="216"/>
      <c r="K30" s="216"/>
      <c r="L30" s="216"/>
      <c r="M30" s="216"/>
      <c r="N30" s="216"/>
      <c r="O30" s="215" t="str">
        <f>CONCATENATE(AB39,"-",AD39)</f>
        <v>2-0</v>
      </c>
      <c r="P30" s="215"/>
      <c r="Q30" s="215"/>
      <c r="R30" s="215"/>
      <c r="S30" s="215"/>
      <c r="T30" s="215" t="str">
        <f>CONCATENATE(AB36,"-",AD36)</f>
        <v>2-0</v>
      </c>
      <c r="U30" s="215"/>
      <c r="V30" s="215"/>
      <c r="W30" s="215"/>
      <c r="X30" s="215"/>
      <c r="Y30" s="214" t="str">
        <f>CONCATENATE(AF36+AF39+AH41,"-",AH36+AH39+AF41)</f>
        <v>3-0</v>
      </c>
      <c r="Z30" s="214"/>
      <c r="AA30" s="214"/>
      <c r="AB30" s="214"/>
      <c r="AC30" s="214"/>
      <c r="AD30" s="214" t="str">
        <f>CONCATENATE(AB36+AB39+AD41,"-",AD36+AD39+AB41)</f>
        <v>6-0</v>
      </c>
      <c r="AE30" s="214"/>
      <c r="AF30" s="214"/>
      <c r="AG30" s="214"/>
      <c r="AH30" s="214"/>
      <c r="AI30" s="16">
        <v>1</v>
      </c>
      <c r="AJ30"/>
      <c r="AK30"/>
      <c r="AL30"/>
      <c r="AM30"/>
      <c r="AN30"/>
    </row>
    <row r="31" spans="1:40" ht="14.25" customHeight="1" x14ac:dyDescent="0.25">
      <c r="A31" s="13"/>
      <c r="B31" s="14">
        <v>3</v>
      </c>
      <c r="C31" s="15"/>
      <c r="D31" s="72" t="s">
        <v>92</v>
      </c>
      <c r="E31" s="215" t="str">
        <f>CONCATENATE(AD35,"-",AB35)</f>
        <v>0-2</v>
      </c>
      <c r="F31" s="215"/>
      <c r="G31" s="215"/>
      <c r="H31" s="215"/>
      <c r="I31" s="215"/>
      <c r="J31" s="215" t="str">
        <f>CONCATENATE(AD39,"-",AB39)</f>
        <v>0-2</v>
      </c>
      <c r="K31" s="215"/>
      <c r="L31" s="215"/>
      <c r="M31" s="215"/>
      <c r="N31" s="215"/>
      <c r="O31" s="216"/>
      <c r="P31" s="216"/>
      <c r="Q31" s="216"/>
      <c r="R31" s="216"/>
      <c r="S31" s="216"/>
      <c r="T31" s="215" t="str">
        <f>CONCATENATE(AB42,"-",AD42)</f>
        <v>0-2</v>
      </c>
      <c r="U31" s="215"/>
      <c r="V31" s="215"/>
      <c r="W31" s="215"/>
      <c r="X31" s="215"/>
      <c r="Y31" s="214" t="str">
        <f>CONCATENATE(AH35+AH39+AF42,"-",AF35+AF39+AH42)</f>
        <v>0-3</v>
      </c>
      <c r="Z31" s="214"/>
      <c r="AA31" s="214"/>
      <c r="AB31" s="214"/>
      <c r="AC31" s="214"/>
      <c r="AD31" s="214" t="str">
        <f>CONCATENATE(AD35+AD39+AB42,"-",AB35+AB39+AD42)</f>
        <v>0-6</v>
      </c>
      <c r="AE31" s="214"/>
      <c r="AF31" s="214"/>
      <c r="AG31" s="214"/>
      <c r="AH31" s="214"/>
      <c r="AI31" s="16">
        <v>4</v>
      </c>
      <c r="AJ31"/>
      <c r="AK31"/>
      <c r="AL31"/>
      <c r="AM31"/>
      <c r="AN31"/>
    </row>
    <row r="32" spans="1:40" ht="14.25" customHeight="1" x14ac:dyDescent="0.25">
      <c r="A32" s="13"/>
      <c r="B32" s="14">
        <v>4</v>
      </c>
      <c r="C32" s="15"/>
      <c r="D32" s="72" t="s">
        <v>232</v>
      </c>
      <c r="E32" s="215" t="str">
        <f>CONCATENATE(AD38,"-",AB38)</f>
        <v>2-0</v>
      </c>
      <c r="F32" s="215"/>
      <c r="G32" s="215"/>
      <c r="H32" s="215"/>
      <c r="I32" s="215"/>
      <c r="J32" s="215" t="str">
        <f>CONCATENATE(AD36,"-",AB36)</f>
        <v>0-2</v>
      </c>
      <c r="K32" s="215"/>
      <c r="L32" s="215"/>
      <c r="M32" s="215"/>
      <c r="N32" s="215"/>
      <c r="O32" s="215" t="str">
        <f>CONCATENATE(AD42,"-",AB42)</f>
        <v>2-0</v>
      </c>
      <c r="P32" s="215"/>
      <c r="Q32" s="215"/>
      <c r="R32" s="215"/>
      <c r="S32" s="215"/>
      <c r="T32" s="216"/>
      <c r="U32" s="216"/>
      <c r="V32" s="216"/>
      <c r="W32" s="216"/>
      <c r="X32" s="216"/>
      <c r="Y32" s="214" t="str">
        <f>CONCATENATE(AH36+AH38+AH42,"-",AF36+AF38+AF42)</f>
        <v>2-1</v>
      </c>
      <c r="Z32" s="214"/>
      <c r="AA32" s="214"/>
      <c r="AB32" s="214"/>
      <c r="AC32" s="214"/>
      <c r="AD32" s="214" t="str">
        <f>CONCATENATE(AD36+AD38+AD42,"-",AB36+AB38+AB42)</f>
        <v>4-2</v>
      </c>
      <c r="AE32" s="214"/>
      <c r="AF32" s="214"/>
      <c r="AG32" s="214"/>
      <c r="AH32" s="214"/>
      <c r="AI32" s="16">
        <v>2</v>
      </c>
      <c r="AJ32"/>
      <c r="AK32"/>
      <c r="AL32"/>
      <c r="AM32"/>
      <c r="AN32"/>
    </row>
    <row r="33" spans="1:40" ht="14.25" customHeight="1" x14ac:dyDescent="0.25">
      <c r="B33" s="17"/>
      <c r="C33" s="17"/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/>
      <c r="AN33"/>
    </row>
    <row r="34" spans="1:40" ht="14.25" customHeight="1" x14ac:dyDescent="0.25">
      <c r="A34"/>
      <c r="B34" s="3" t="s">
        <v>1</v>
      </c>
      <c r="G34" s="10"/>
      <c r="H34" s="19">
        <v>1</v>
      </c>
      <c r="I34" s="11"/>
      <c r="J34" s="20"/>
      <c r="K34" s="21"/>
      <c r="L34" s="22">
        <v>2</v>
      </c>
      <c r="M34" s="23"/>
      <c r="N34" s="20"/>
      <c r="O34" s="21"/>
      <c r="P34" s="22">
        <v>3</v>
      </c>
      <c r="Q34" s="24"/>
      <c r="R34"/>
      <c r="S34" s="25"/>
      <c r="T34" s="22">
        <v>4</v>
      </c>
      <c r="U34" s="24"/>
      <c r="V34"/>
      <c r="W34" s="25"/>
      <c r="X34" s="22">
        <v>5</v>
      </c>
      <c r="Y34" s="24"/>
      <c r="Z34" s="17"/>
      <c r="AA34" s="17"/>
      <c r="AB34" s="25"/>
      <c r="AC34" s="26" t="s">
        <v>17</v>
      </c>
      <c r="AD34" s="24"/>
      <c r="AE34" s="20"/>
      <c r="AF34" s="21"/>
      <c r="AG34" s="26" t="s">
        <v>18</v>
      </c>
      <c r="AH34" s="23"/>
      <c r="AI34"/>
      <c r="AJ34"/>
      <c r="AK34" s="27"/>
      <c r="AM34"/>
      <c r="AN34"/>
    </row>
    <row r="35" spans="1:40" ht="14.25" customHeight="1" x14ac:dyDescent="0.25">
      <c r="A35" s="28" t="s">
        <v>4</v>
      </c>
      <c r="B35" s="1" t="str">
        <f>CONCATENATE(D29,"  -  ",D31)</f>
        <v>Arto Anttila Gurut - Kalle Anttila Gurut  -  Sakari Paaso SeSi - Akseli Haapoja Sesi</v>
      </c>
      <c r="G35" s="29">
        <v>11</v>
      </c>
      <c r="H35" s="30" t="s">
        <v>20</v>
      </c>
      <c r="I35" s="31">
        <v>5</v>
      </c>
      <c r="J35" s="32"/>
      <c r="K35" s="29">
        <v>11</v>
      </c>
      <c r="L35" s="30" t="s">
        <v>20</v>
      </c>
      <c r="M35" s="31">
        <v>4</v>
      </c>
      <c r="N35" s="32"/>
      <c r="O35" s="29"/>
      <c r="P35" s="30" t="s">
        <v>20</v>
      </c>
      <c r="Q35" s="31"/>
      <c r="R35" s="33"/>
      <c r="S35" s="29"/>
      <c r="T35" s="30" t="s">
        <v>20</v>
      </c>
      <c r="U35" s="31"/>
      <c r="V35" s="33"/>
      <c r="W35" s="29"/>
      <c r="X35" s="30" t="s">
        <v>20</v>
      </c>
      <c r="Y35" s="31"/>
      <c r="Z35" s="32"/>
      <c r="AA35" s="32"/>
      <c r="AB35" s="34">
        <f>IF($G35-$I35&gt;0,1,0)+IF($K35-$M35&gt;0,1,0)+IF($O35-$Q35&gt;0,1,0)+IF($S35-$U35&gt;0,1,0)+IF($W35-$Y35&gt;0,1,0)</f>
        <v>2</v>
      </c>
      <c r="AC35" s="35" t="s">
        <v>20</v>
      </c>
      <c r="AD35" s="36">
        <f>IF($G35-$I35&lt;0,1,0)+IF($K35-$M35&lt;0,1,0)+IF($O35-$Q35&lt;0,1,0)+IF($S35-$U35&lt;0,1,0)+IF($W35-$Y35&lt;0,1,0)</f>
        <v>0</v>
      </c>
      <c r="AE35" s="33"/>
      <c r="AF35" s="37">
        <f>IF($AB35-$AD35&gt;0,1,0)</f>
        <v>1</v>
      </c>
      <c r="AG35" s="35" t="s">
        <v>20</v>
      </c>
      <c r="AH35" s="36">
        <f>IF($AB35-$AD35&lt;0,1,0)</f>
        <v>0</v>
      </c>
      <c r="AI35" s="33"/>
      <c r="AJ35" s="33"/>
      <c r="AK35" s="33"/>
      <c r="AM35" s="5"/>
      <c r="AN35" s="39"/>
    </row>
    <row r="36" spans="1:40" ht="14.25" customHeight="1" x14ac:dyDescent="0.25">
      <c r="A36" s="28" t="s">
        <v>5</v>
      </c>
      <c r="B36" s="1" t="str">
        <f>CONCATENATE(D30,"  -  ",D32)</f>
        <v>Mika Heljala Por-83 - Anni Heljala Por-83  -  Juha Julmala Sesi - Tomas Porthin BTK Halex</v>
      </c>
      <c r="G36" s="40">
        <v>11</v>
      </c>
      <c r="H36" s="41" t="s">
        <v>20</v>
      </c>
      <c r="I36" s="42">
        <v>7</v>
      </c>
      <c r="J36" s="32"/>
      <c r="K36" s="29">
        <v>11</v>
      </c>
      <c r="L36" s="30" t="s">
        <v>20</v>
      </c>
      <c r="M36" s="31">
        <v>8</v>
      </c>
      <c r="N36" s="32"/>
      <c r="O36" s="29"/>
      <c r="P36" s="30" t="s">
        <v>20</v>
      </c>
      <c r="Q36" s="31"/>
      <c r="R36" s="33"/>
      <c r="S36" s="29"/>
      <c r="T36" s="30" t="s">
        <v>20</v>
      </c>
      <c r="U36" s="31"/>
      <c r="V36" s="33"/>
      <c r="W36" s="29"/>
      <c r="X36" s="30" t="s">
        <v>20</v>
      </c>
      <c r="Y36" s="31"/>
      <c r="Z36" s="32"/>
      <c r="AA36" s="32"/>
      <c r="AB36" s="34">
        <f>IF($G36-$I36&gt;0,1,0)+IF($K36-$M36&gt;0,1,0)+IF($O36-$Q36&gt;0,1,0)+IF($S36-$U36&gt;0,1,0)+IF($W36-$Y36&gt;0,1,0)</f>
        <v>2</v>
      </c>
      <c r="AC36" s="35" t="s">
        <v>20</v>
      </c>
      <c r="AD36" s="36">
        <f>IF($G36-$I36&lt;0,1,0)+IF($K36-$M36&lt;0,1,0)+IF($O36-$Q36&lt;0,1,0)+IF($S36-$U36&lt;0,1,0)+IF($W36-$Y36&lt;0,1,0)</f>
        <v>0</v>
      </c>
      <c r="AE36" s="33"/>
      <c r="AF36" s="37">
        <f>IF($AB36-$AD36&gt;0,1,0)</f>
        <v>1</v>
      </c>
      <c r="AG36" s="35" t="s">
        <v>20</v>
      </c>
      <c r="AH36" s="36">
        <f>IF($AB36-$AD36&lt;0,1,0)</f>
        <v>0</v>
      </c>
      <c r="AI36" s="33"/>
      <c r="AJ36" s="33"/>
      <c r="AK36" s="33"/>
      <c r="AM36" s="5"/>
      <c r="AN36" s="39"/>
    </row>
    <row r="37" spans="1:40" ht="14.25" customHeight="1" x14ac:dyDescent="0.25">
      <c r="A37" s="28"/>
      <c r="B37"/>
      <c r="G37" s="43"/>
      <c r="H37" s="44"/>
      <c r="I37" s="45"/>
      <c r="J37" s="32"/>
      <c r="K37" s="43"/>
      <c r="L37" s="44"/>
      <c r="M37" s="45"/>
      <c r="N37" s="32"/>
      <c r="O37" s="43"/>
      <c r="P37" s="44"/>
      <c r="Q37" s="45"/>
      <c r="R37" s="33"/>
      <c r="S37" s="43"/>
      <c r="T37" s="44"/>
      <c r="U37" s="45"/>
      <c r="V37" s="33"/>
      <c r="W37" s="43"/>
      <c r="X37" s="44"/>
      <c r="Y37" s="45"/>
      <c r="Z37" s="32"/>
      <c r="AA37" s="32"/>
      <c r="AB37" s="34"/>
      <c r="AC37" s="35"/>
      <c r="AD37" s="36"/>
      <c r="AE37" s="33"/>
      <c r="AF37" s="37"/>
      <c r="AG37" s="46"/>
      <c r="AH37" s="36"/>
      <c r="AI37" s="33"/>
      <c r="AJ37" s="33"/>
      <c r="AK37" s="33"/>
      <c r="AM37"/>
      <c r="AN37" s="39"/>
    </row>
    <row r="38" spans="1:40" ht="14.25" customHeight="1" x14ac:dyDescent="0.25">
      <c r="A38" s="28" t="s">
        <v>7</v>
      </c>
      <c r="B38" s="1" t="str">
        <f>CONCATENATE(D29,"  -  ",D32)</f>
        <v>Arto Anttila Gurut - Kalle Anttila Gurut  -  Juha Julmala Sesi - Tomas Porthin BTK Halex</v>
      </c>
      <c r="G38" s="29">
        <v>9</v>
      </c>
      <c r="H38" s="30" t="s">
        <v>20</v>
      </c>
      <c r="I38" s="31">
        <v>11</v>
      </c>
      <c r="J38" s="32"/>
      <c r="K38" s="29">
        <v>3</v>
      </c>
      <c r="L38" s="30" t="s">
        <v>20</v>
      </c>
      <c r="M38" s="31">
        <v>11</v>
      </c>
      <c r="N38" s="32"/>
      <c r="O38" s="29"/>
      <c r="P38" s="30" t="s">
        <v>20</v>
      </c>
      <c r="Q38" s="31"/>
      <c r="R38" s="33"/>
      <c r="S38" s="29"/>
      <c r="T38" s="30" t="s">
        <v>20</v>
      </c>
      <c r="U38" s="31"/>
      <c r="V38" s="33"/>
      <c r="W38" s="29"/>
      <c r="X38" s="30" t="s">
        <v>20</v>
      </c>
      <c r="Y38" s="31"/>
      <c r="Z38" s="32"/>
      <c r="AA38" s="32"/>
      <c r="AB38" s="34">
        <f>IF($G38-$I38&gt;0,1,0)+IF($K38-$M38&gt;0,1,0)+IF($O38-$Q38&gt;0,1,0)+IF($S38-$U38&gt;0,1,0)+IF($W38-$Y38&gt;0,1,0)</f>
        <v>0</v>
      </c>
      <c r="AC38" s="35" t="s">
        <v>20</v>
      </c>
      <c r="AD38" s="36">
        <f>IF($G38-$I38&lt;0,1,0)+IF($K38-$M38&lt;0,1,0)+IF($O38-$Q38&lt;0,1,0)+IF($S38-$U38&lt;0,1,0)+IF($W38-$Y38&lt;0,1,0)</f>
        <v>2</v>
      </c>
      <c r="AE38" s="33"/>
      <c r="AF38" s="37">
        <f>IF($AB38-$AD38&gt;0,1,0)</f>
        <v>0</v>
      </c>
      <c r="AG38" s="35" t="s">
        <v>20</v>
      </c>
      <c r="AH38" s="36">
        <f>IF($AB38-$AD38&lt;0,1,0)</f>
        <v>1</v>
      </c>
      <c r="AI38" s="33"/>
      <c r="AJ38" s="33"/>
      <c r="AK38" s="33"/>
      <c r="AM38" s="5"/>
      <c r="AN38" s="39"/>
    </row>
    <row r="39" spans="1:40" ht="14.25" customHeight="1" x14ac:dyDescent="0.25">
      <c r="A39" s="28" t="s">
        <v>8</v>
      </c>
      <c r="B39" s="1" t="str">
        <f>CONCATENATE(D30,"  -  ",D31)</f>
        <v>Mika Heljala Por-83 - Anni Heljala Por-83  -  Sakari Paaso SeSi - Akseli Haapoja Sesi</v>
      </c>
      <c r="G39" s="29">
        <v>11</v>
      </c>
      <c r="H39" s="30" t="s">
        <v>20</v>
      </c>
      <c r="I39" s="31">
        <v>4</v>
      </c>
      <c r="J39" s="32"/>
      <c r="K39" s="29">
        <v>11</v>
      </c>
      <c r="L39" s="30" t="s">
        <v>20</v>
      </c>
      <c r="M39" s="31">
        <v>3</v>
      </c>
      <c r="N39" s="32"/>
      <c r="O39" s="29"/>
      <c r="P39" s="30" t="s">
        <v>20</v>
      </c>
      <c r="Q39" s="31"/>
      <c r="R39" s="33"/>
      <c r="S39" s="29"/>
      <c r="T39" s="30" t="s">
        <v>20</v>
      </c>
      <c r="U39" s="31"/>
      <c r="V39" s="33"/>
      <c r="W39" s="29"/>
      <c r="X39" s="30" t="s">
        <v>20</v>
      </c>
      <c r="Y39" s="31"/>
      <c r="Z39" s="32"/>
      <c r="AA39" s="32"/>
      <c r="AB39" s="34">
        <f>IF($G39-$I39&gt;0,1,0)+IF($K39-$M39&gt;0,1,0)+IF($O39-$Q39&gt;0,1,0)+IF($S39-$U39&gt;0,1,0)+IF($W39-$Y39&gt;0,1,0)</f>
        <v>2</v>
      </c>
      <c r="AC39" s="35" t="s">
        <v>20</v>
      </c>
      <c r="AD39" s="36">
        <f>IF($G39-$I39&lt;0,1,0)+IF($K39-$M39&lt;0,1,0)+IF($O39-$Q39&lt;0,1,0)+IF($S39-$U39&lt;0,1,0)+IF($W39-$Y39&lt;0,1,0)</f>
        <v>0</v>
      </c>
      <c r="AE39" s="33"/>
      <c r="AF39" s="37">
        <f>IF($AB39-$AD39&gt;0,1,0)</f>
        <v>1</v>
      </c>
      <c r="AG39" s="35" t="s">
        <v>20</v>
      </c>
      <c r="AH39" s="36">
        <f>IF($AB39-$AD39&lt;0,1,0)</f>
        <v>0</v>
      </c>
      <c r="AI39" s="33"/>
      <c r="AJ39" s="33"/>
      <c r="AK39" s="33"/>
      <c r="AM39" s="5"/>
      <c r="AN39" s="39"/>
    </row>
    <row r="40" spans="1:40" ht="14.25" customHeight="1" x14ac:dyDescent="0.25">
      <c r="A40" s="28"/>
      <c r="B40"/>
      <c r="G40" s="43"/>
      <c r="H40" s="44"/>
      <c r="I40" s="45"/>
      <c r="J40" s="32"/>
      <c r="K40" s="43"/>
      <c r="L40" s="44"/>
      <c r="M40" s="45"/>
      <c r="N40" s="32"/>
      <c r="O40" s="43"/>
      <c r="P40" s="44"/>
      <c r="Q40" s="45"/>
      <c r="R40" s="33"/>
      <c r="S40" s="43"/>
      <c r="T40" s="44"/>
      <c r="U40" s="45"/>
      <c r="V40" s="33"/>
      <c r="W40" s="43"/>
      <c r="X40" s="44"/>
      <c r="Y40" s="45"/>
      <c r="Z40" s="32"/>
      <c r="AA40" s="32"/>
      <c r="AB40" s="34"/>
      <c r="AC40" s="35"/>
      <c r="AD40" s="36"/>
      <c r="AE40" s="33"/>
      <c r="AF40" s="37"/>
      <c r="AG40" s="46"/>
      <c r="AH40" s="36"/>
      <c r="AI40" s="33"/>
      <c r="AJ40" s="33"/>
      <c r="AK40" s="33"/>
      <c r="AM40"/>
      <c r="AN40" s="39"/>
    </row>
    <row r="41" spans="1:40" ht="14.25" customHeight="1" x14ac:dyDescent="0.25">
      <c r="A41" s="28" t="s">
        <v>10</v>
      </c>
      <c r="B41" s="1" t="str">
        <f>CONCATENATE(D29,"  -  ",D30)</f>
        <v>Arto Anttila Gurut - Kalle Anttila Gurut  -  Mika Heljala Por-83 - Anni Heljala Por-83</v>
      </c>
      <c r="G41" s="29">
        <v>5</v>
      </c>
      <c r="H41" s="30" t="s">
        <v>20</v>
      </c>
      <c r="I41" s="31">
        <v>11</v>
      </c>
      <c r="J41" s="32"/>
      <c r="K41" s="29">
        <v>5</v>
      </c>
      <c r="L41" s="30" t="s">
        <v>20</v>
      </c>
      <c r="M41" s="31">
        <v>11</v>
      </c>
      <c r="N41" s="32"/>
      <c r="O41" s="29"/>
      <c r="P41" s="30" t="s">
        <v>20</v>
      </c>
      <c r="Q41" s="31"/>
      <c r="R41" s="33"/>
      <c r="S41" s="29"/>
      <c r="T41" s="30" t="s">
        <v>20</v>
      </c>
      <c r="U41" s="31"/>
      <c r="V41" s="33"/>
      <c r="W41" s="29"/>
      <c r="X41" s="30" t="s">
        <v>20</v>
      </c>
      <c r="Y41" s="31"/>
      <c r="Z41" s="32"/>
      <c r="AA41" s="32"/>
      <c r="AB41" s="34">
        <f>IF($G41-$I41&gt;0,1,0)+IF($K41-$M41&gt;0,1,0)+IF($O41-$Q41&gt;0,1,0)+IF($S41-$U41&gt;0,1,0)+IF($W41-$Y41&gt;0,1,0)</f>
        <v>0</v>
      </c>
      <c r="AC41" s="35" t="s">
        <v>20</v>
      </c>
      <c r="AD41" s="36">
        <f>IF($G41-$I41&lt;0,1,0)+IF($K41-$M41&lt;0,1,0)+IF($O41-$Q41&lt;0,1,0)+IF($S41-$U41&lt;0,1,0)+IF($W41-$Y41&lt;0,1,0)</f>
        <v>2</v>
      </c>
      <c r="AE41" s="33"/>
      <c r="AF41" s="37">
        <f>IF($AB41-$AD41&gt;0,1,0)</f>
        <v>0</v>
      </c>
      <c r="AG41" s="35" t="s">
        <v>20</v>
      </c>
      <c r="AH41" s="36">
        <f>IF($AB41-$AD41&lt;0,1,0)</f>
        <v>1</v>
      </c>
      <c r="AI41" s="33"/>
      <c r="AJ41" s="33"/>
      <c r="AK41" s="33"/>
      <c r="AM41" s="5"/>
      <c r="AN41" s="39"/>
    </row>
    <row r="42" spans="1:40" ht="14.25" customHeight="1" x14ac:dyDescent="0.25">
      <c r="A42" s="28" t="s">
        <v>11</v>
      </c>
      <c r="B42" s="1" t="str">
        <f>CONCATENATE(D31,"  -  ",D32)</f>
        <v>Sakari Paaso SeSi - Akseli Haapoja Sesi  -  Juha Julmala Sesi - Tomas Porthin BTK Halex</v>
      </c>
      <c r="G42" s="29">
        <v>1</v>
      </c>
      <c r="H42" s="30" t="s">
        <v>20</v>
      </c>
      <c r="I42" s="31">
        <v>11</v>
      </c>
      <c r="J42" s="32"/>
      <c r="K42" s="29">
        <v>6</v>
      </c>
      <c r="L42" s="30" t="s">
        <v>20</v>
      </c>
      <c r="M42" s="31">
        <v>11</v>
      </c>
      <c r="N42" s="32"/>
      <c r="O42" s="29"/>
      <c r="P42" s="30" t="s">
        <v>20</v>
      </c>
      <c r="Q42" s="31"/>
      <c r="R42" s="33"/>
      <c r="S42" s="29"/>
      <c r="T42" s="30" t="s">
        <v>20</v>
      </c>
      <c r="U42" s="31"/>
      <c r="V42" s="33"/>
      <c r="W42" s="29"/>
      <c r="X42" s="30" t="s">
        <v>20</v>
      </c>
      <c r="Y42" s="31"/>
      <c r="Z42" s="32"/>
      <c r="AA42" s="32"/>
      <c r="AB42" s="47">
        <f>IF($G42-$I42&gt;0,1,0)+IF($K42-$M42&gt;0,1,0)+IF($O42-$Q42&gt;0,1,0)+IF($S42-$U42&gt;0,1,0)+IF($W42-$Y42&gt;0,1,0)</f>
        <v>0</v>
      </c>
      <c r="AC42" s="48" t="s">
        <v>20</v>
      </c>
      <c r="AD42" s="49">
        <f>IF($G42-$I42&lt;0,1,0)+IF($K42-$M42&lt;0,1,0)+IF($O42-$Q42&lt;0,1,0)+IF($S42-$U42&lt;0,1,0)+IF($W42-$Y42&lt;0,1,0)</f>
        <v>2</v>
      </c>
      <c r="AE42" s="33"/>
      <c r="AF42" s="50">
        <f>IF($AB42-$AD42&gt;0,1,0)</f>
        <v>0</v>
      </c>
      <c r="AG42" s="48" t="s">
        <v>20</v>
      </c>
      <c r="AH42" s="49">
        <f>IF($AB42-$AD42&lt;0,1,0)</f>
        <v>1</v>
      </c>
      <c r="AI42" s="33"/>
      <c r="AJ42" s="33"/>
      <c r="AK42" s="33"/>
      <c r="AM42" s="5"/>
      <c r="AN42" s="39"/>
    </row>
    <row r="51" spans="4:4" x14ac:dyDescent="0.25">
      <c r="D51" s="72" t="s">
        <v>84</v>
      </c>
    </row>
    <row r="52" spans="4:4" x14ac:dyDescent="0.25">
      <c r="D52" s="72" t="s">
        <v>85</v>
      </c>
    </row>
    <row r="53" spans="4:4" x14ac:dyDescent="0.25">
      <c r="D53" s="72" t="s">
        <v>86</v>
      </c>
    </row>
    <row r="54" spans="4:4" x14ac:dyDescent="0.25">
      <c r="D54" s="72" t="s">
        <v>87</v>
      </c>
    </row>
    <row r="55" spans="4:4" x14ac:dyDescent="0.25">
      <c r="D55" s="72" t="s">
        <v>88</v>
      </c>
    </row>
    <row r="56" spans="4:4" x14ac:dyDescent="0.25">
      <c r="D56" s="72" t="s">
        <v>89</v>
      </c>
    </row>
    <row r="57" spans="4:4" x14ac:dyDescent="0.25">
      <c r="D57" s="72" t="s">
        <v>90</v>
      </c>
    </row>
    <row r="58" spans="4:4" x14ac:dyDescent="0.25">
      <c r="D58" s="72" t="s">
        <v>234</v>
      </c>
    </row>
    <row r="59" spans="4:4" x14ac:dyDescent="0.25">
      <c r="D59" s="72" t="s">
        <v>230</v>
      </c>
    </row>
    <row r="60" spans="4:4" x14ac:dyDescent="0.25">
      <c r="D60" s="72" t="s">
        <v>92</v>
      </c>
    </row>
    <row r="61" spans="4:4" x14ac:dyDescent="0.25">
      <c r="D61" s="72" t="s">
        <v>93</v>
      </c>
    </row>
    <row r="62" spans="4:4" x14ac:dyDescent="0.25">
      <c r="D62" s="72" t="s">
        <v>94</v>
      </c>
    </row>
    <row r="63" spans="4:4" x14ac:dyDescent="0.25">
      <c r="D63" s="72" t="s">
        <v>95</v>
      </c>
    </row>
    <row r="64" spans="4:4" x14ac:dyDescent="0.25">
      <c r="D64" s="72" t="s">
        <v>232</v>
      </c>
    </row>
    <row r="65" spans="4:4" x14ac:dyDescent="0.25">
      <c r="D65" s="72" t="s">
        <v>231</v>
      </c>
    </row>
  </sheetData>
  <mergeCells count="60">
    <mergeCell ref="AD9:AH9"/>
    <mergeCell ref="E10:I10"/>
    <mergeCell ref="J10:N10"/>
    <mergeCell ref="O10:S10"/>
    <mergeCell ref="T10:X10"/>
    <mergeCell ref="Y10:AC10"/>
    <mergeCell ref="AD10:AH10"/>
    <mergeCell ref="E9:I9"/>
    <mergeCell ref="J9:N9"/>
    <mergeCell ref="O9:S9"/>
    <mergeCell ref="T9:X9"/>
    <mergeCell ref="Y9:AC9"/>
    <mergeCell ref="AD11:AH11"/>
    <mergeCell ref="E12:I12"/>
    <mergeCell ref="J12:N12"/>
    <mergeCell ref="O12:S12"/>
    <mergeCell ref="T12:X12"/>
    <mergeCell ref="Y12:AC12"/>
    <mergeCell ref="AD12:AH12"/>
    <mergeCell ref="E11:I11"/>
    <mergeCell ref="J11:N11"/>
    <mergeCell ref="O11:S11"/>
    <mergeCell ref="T11:X11"/>
    <mergeCell ref="Y11:AC11"/>
    <mergeCell ref="AD13:AH13"/>
    <mergeCell ref="E28:I28"/>
    <mergeCell ref="J28:N28"/>
    <mergeCell ref="O28:S28"/>
    <mergeCell ref="T28:X28"/>
    <mergeCell ref="Y28:AC28"/>
    <mergeCell ref="AD28:AH28"/>
    <mergeCell ref="E13:I13"/>
    <mergeCell ref="J13:N13"/>
    <mergeCell ref="O13:S13"/>
    <mergeCell ref="T13:X13"/>
    <mergeCell ref="Y13:AC13"/>
    <mergeCell ref="AD29:AH29"/>
    <mergeCell ref="E30:I30"/>
    <mergeCell ref="J30:N30"/>
    <mergeCell ref="O30:S30"/>
    <mergeCell ref="T30:X30"/>
    <mergeCell ref="Y30:AC30"/>
    <mergeCell ref="AD30:AH30"/>
    <mergeCell ref="E29:I29"/>
    <mergeCell ref="J29:N29"/>
    <mergeCell ref="O29:S29"/>
    <mergeCell ref="T29:X29"/>
    <mergeCell ref="Y29:AC29"/>
    <mergeCell ref="AD31:AH31"/>
    <mergeCell ref="E32:I32"/>
    <mergeCell ref="J32:N32"/>
    <mergeCell ref="O32:S32"/>
    <mergeCell ref="T32:X32"/>
    <mergeCell ref="Y32:AC32"/>
    <mergeCell ref="AD32:AH32"/>
    <mergeCell ref="E31:I31"/>
    <mergeCell ref="J31:N31"/>
    <mergeCell ref="O31:S31"/>
    <mergeCell ref="T31:X31"/>
    <mergeCell ref="Y31:AC31"/>
  </mergeCells>
  <pageMargins left="0.78749999999999998" right="0.78749999999999998" top="1.05277777777778" bottom="1.05277777777778" header="0.78749999999999998" footer="0.78749999999999998"/>
  <pageSetup paperSize="9" scale="51" firstPageNumber="0" fitToWidth="0" orientation="landscape" verticalDpi="0" r:id="rId1"/>
  <headerFooter>
    <oddHeader>&amp;C&amp;"Times New Roman,Tavallinen"&amp;12&amp;A</oddHeader>
    <oddFooter>&amp;C&amp;"Times New Roman,Tavallinen"&amp;12Sivu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2"/>
  <sheetViews>
    <sheetView topLeftCell="A2" zoomScale="75" zoomScaleNormal="75" workbookViewId="0">
      <selection activeCell="AI14" sqref="AI14"/>
    </sheetView>
  </sheetViews>
  <sheetFormatPr defaultRowHeight="13.2" x14ac:dyDescent="0.25"/>
  <cols>
    <col min="1" max="1" width="5" style="1"/>
    <col min="2" max="2" width="3.33203125" style="1"/>
    <col min="3" max="3" width="5.6640625" style="1"/>
    <col min="4" max="4" width="75.21875" style="1"/>
    <col min="5" max="24" width="2.88671875" style="1"/>
    <col min="25" max="29" width="2.6640625" style="1"/>
    <col min="30" max="34" width="2.88671875" style="1"/>
    <col min="35" max="35" width="7.6640625" style="1" customWidth="1"/>
    <col min="36" max="36" width="4.5546875" style="1" customWidth="1"/>
    <col min="37" max="39" width="14.21875" style="1"/>
    <col min="40" max="257" width="9" style="1"/>
  </cols>
  <sheetData>
    <row r="1" spans="1:40" ht="20.25" customHeight="1" x14ac:dyDescent="0.4">
      <c r="A1"/>
      <c r="B1" s="2" t="s">
        <v>249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 s="3" t="s">
        <v>1</v>
      </c>
      <c r="Z1"/>
      <c r="AA1"/>
      <c r="AB1"/>
      <c r="AC1"/>
      <c r="AD1"/>
      <c r="AE1" s="3"/>
      <c r="AF1" s="3"/>
      <c r="AG1" s="3"/>
      <c r="AH1" s="3"/>
      <c r="AI1"/>
      <c r="AJ1"/>
      <c r="AK1"/>
      <c r="AL1"/>
      <c r="AM1"/>
      <c r="AN1"/>
    </row>
    <row r="2" spans="1:40" ht="18" customHeight="1" x14ac:dyDescent="0.3">
      <c r="A2"/>
      <c r="B2" s="4" t="s">
        <v>192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 s="1" t="s">
        <v>3</v>
      </c>
      <c r="Z2"/>
      <c r="AA2"/>
      <c r="AB2"/>
      <c r="AC2"/>
      <c r="AD2"/>
      <c r="AE2"/>
      <c r="AF2" s="5" t="s">
        <v>4</v>
      </c>
      <c r="AG2"/>
      <c r="AH2"/>
      <c r="AI2" s="5" t="s">
        <v>5</v>
      </c>
      <c r="AJ2"/>
      <c r="AK2" s="5"/>
      <c r="AL2"/>
      <c r="AM2"/>
      <c r="AN2"/>
    </row>
    <row r="3" spans="1:40" ht="15" customHeight="1" x14ac:dyDescent="0.25">
      <c r="A3"/>
      <c r="B3" s="6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 s="1" t="s">
        <v>6</v>
      </c>
      <c r="Z3"/>
      <c r="AA3"/>
      <c r="AB3"/>
      <c r="AC3"/>
      <c r="AD3"/>
      <c r="AE3"/>
      <c r="AF3" s="5" t="s">
        <v>7</v>
      </c>
      <c r="AG3"/>
      <c r="AH3"/>
      <c r="AI3" s="5" t="s">
        <v>8</v>
      </c>
      <c r="AJ3"/>
      <c r="AK3" s="5"/>
      <c r="AL3"/>
      <c r="AM3"/>
      <c r="AN3"/>
    </row>
    <row r="4" spans="1:40" ht="15" customHeight="1" x14ac:dyDescent="0.3">
      <c r="A4"/>
      <c r="B4" s="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 s="1" t="s">
        <v>9</v>
      </c>
      <c r="Z4"/>
      <c r="AA4"/>
      <c r="AB4"/>
      <c r="AC4"/>
      <c r="AD4"/>
      <c r="AE4"/>
      <c r="AF4" s="5" t="s">
        <v>10</v>
      </c>
      <c r="AG4"/>
      <c r="AH4"/>
      <c r="AI4" s="5" t="s">
        <v>11</v>
      </c>
      <c r="AJ4"/>
      <c r="AK4" s="5"/>
      <c r="AL4"/>
      <c r="AM4"/>
      <c r="AN4"/>
    </row>
    <row r="5" spans="1:40" ht="15" customHeight="1" x14ac:dyDescent="0.3">
      <c r="A5"/>
      <c r="B5" s="4" t="s">
        <v>245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 s="5"/>
      <c r="AJ5" s="5"/>
      <c r="AK5" s="5"/>
      <c r="AL5"/>
      <c r="AM5"/>
      <c r="AN5"/>
    </row>
    <row r="6" spans="1:40" ht="15" customHeight="1" x14ac:dyDescent="0.3">
      <c r="A6"/>
      <c r="B6" s="4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 s="5"/>
      <c r="AJ6" s="5"/>
      <c r="AK6" s="5"/>
      <c r="AL6"/>
      <c r="AM6"/>
      <c r="AN6"/>
    </row>
    <row r="7" spans="1:40" ht="15" customHeight="1" x14ac:dyDescent="0.25">
      <c r="A7"/>
      <c r="B7" s="6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4.25" customHeight="1" x14ac:dyDescent="0.25">
      <c r="A8"/>
      <c r="B8" s="7" t="s">
        <v>235</v>
      </c>
      <c r="C8" s="8"/>
      <c r="D8" s="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4.25" customHeight="1" x14ac:dyDescent="0.25">
      <c r="A9"/>
      <c r="B9" s="9"/>
      <c r="C9" s="10"/>
      <c r="D9" s="11"/>
      <c r="E9" s="214">
        <v>1</v>
      </c>
      <c r="F9" s="214"/>
      <c r="G9" s="214"/>
      <c r="H9" s="214"/>
      <c r="I9" s="214"/>
      <c r="J9" s="214">
        <v>2</v>
      </c>
      <c r="K9" s="214"/>
      <c r="L9" s="214"/>
      <c r="M9" s="214"/>
      <c r="N9" s="214"/>
      <c r="O9" s="214">
        <v>3</v>
      </c>
      <c r="P9" s="214"/>
      <c r="Q9" s="214"/>
      <c r="R9" s="214"/>
      <c r="S9" s="214"/>
      <c r="T9" s="214">
        <v>4</v>
      </c>
      <c r="U9" s="214"/>
      <c r="V9" s="214"/>
      <c r="W9" s="214"/>
      <c r="X9" s="214"/>
      <c r="Y9" s="214" t="s">
        <v>14</v>
      </c>
      <c r="Z9" s="214"/>
      <c r="AA9" s="214"/>
      <c r="AB9" s="214"/>
      <c r="AC9" s="214"/>
      <c r="AD9" s="214" t="s">
        <v>15</v>
      </c>
      <c r="AE9" s="214"/>
      <c r="AF9" s="214"/>
      <c r="AG9" s="214"/>
      <c r="AH9" s="214"/>
      <c r="AI9" s="12" t="s">
        <v>16</v>
      </c>
      <c r="AJ9"/>
      <c r="AK9"/>
      <c r="AL9"/>
      <c r="AM9"/>
      <c r="AN9"/>
    </row>
    <row r="10" spans="1:40" ht="14.25" customHeight="1" x14ac:dyDescent="0.25">
      <c r="A10" s="13"/>
      <c r="B10" s="14">
        <v>1</v>
      </c>
      <c r="C10" s="15"/>
      <c r="D10" s="72" t="s">
        <v>313</v>
      </c>
      <c r="E10" s="216"/>
      <c r="F10" s="216"/>
      <c r="G10" s="216"/>
      <c r="H10" s="216"/>
      <c r="I10" s="216"/>
      <c r="J10" s="215" t="str">
        <f>CONCATENATE(AB22,"-",AD22)</f>
        <v>2-0</v>
      </c>
      <c r="K10" s="215"/>
      <c r="L10" s="215"/>
      <c r="M10" s="215"/>
      <c r="N10" s="215"/>
      <c r="O10" s="215" t="str">
        <f>CONCATENATE(AB16,"-",AD16)</f>
        <v>2-0</v>
      </c>
      <c r="P10" s="215"/>
      <c r="Q10" s="215"/>
      <c r="R10" s="215"/>
      <c r="S10" s="215"/>
      <c r="T10" s="215" t="str">
        <f>CONCATENATE(AB19,"-",AD19)</f>
        <v>2-0</v>
      </c>
      <c r="U10" s="215"/>
      <c r="V10" s="215"/>
      <c r="W10" s="215"/>
      <c r="X10" s="215"/>
      <c r="Y10" s="214" t="str">
        <f>CONCATENATE(AF16+AF19+AF22,"-",AH16+AH19+AH22)</f>
        <v>3-0</v>
      </c>
      <c r="Z10" s="214"/>
      <c r="AA10" s="214"/>
      <c r="AB10" s="214"/>
      <c r="AC10" s="214"/>
      <c r="AD10" s="214" t="str">
        <f>CONCATENATE(AB16+AB19+AB22,"-",AD16+AD19+AD22)</f>
        <v>6-0</v>
      </c>
      <c r="AE10" s="214"/>
      <c r="AF10" s="214"/>
      <c r="AG10" s="214"/>
      <c r="AH10" s="214"/>
      <c r="AI10" s="16">
        <v>1</v>
      </c>
      <c r="AJ10"/>
      <c r="AK10"/>
      <c r="AL10"/>
      <c r="AM10"/>
      <c r="AN10"/>
    </row>
    <row r="11" spans="1:40" ht="14.25" customHeight="1" x14ac:dyDescent="0.25">
      <c r="A11" s="13"/>
      <c r="B11" s="14">
        <v>2</v>
      </c>
      <c r="C11" s="15"/>
      <c r="D11" s="72" t="s">
        <v>314</v>
      </c>
      <c r="E11" s="215" t="str">
        <f>CONCATENATE(AD22,"-",AB22)</f>
        <v>0-2</v>
      </c>
      <c r="F11" s="215"/>
      <c r="G11" s="215"/>
      <c r="H11" s="215"/>
      <c r="I11" s="215"/>
      <c r="J11" s="216"/>
      <c r="K11" s="216"/>
      <c r="L11" s="216"/>
      <c r="M11" s="216"/>
      <c r="N11" s="216"/>
      <c r="O11" s="215" t="str">
        <f>CONCATENATE(AB20,"-",AD20)</f>
        <v>2-1</v>
      </c>
      <c r="P11" s="215"/>
      <c r="Q11" s="215"/>
      <c r="R11" s="215"/>
      <c r="S11" s="215"/>
      <c r="T11" s="215" t="str">
        <f>CONCATENATE(AB17,"-",AD17)</f>
        <v>2-0</v>
      </c>
      <c r="U11" s="215"/>
      <c r="V11" s="215"/>
      <c r="W11" s="215"/>
      <c r="X11" s="215"/>
      <c r="Y11" s="214" t="str">
        <f>CONCATENATE(AF17+AF20+AH22,"-",AH17+AH20+AF22)</f>
        <v>2-1</v>
      </c>
      <c r="Z11" s="214"/>
      <c r="AA11" s="214"/>
      <c r="AB11" s="214"/>
      <c r="AC11" s="214"/>
      <c r="AD11" s="214" t="str">
        <f>CONCATENATE(AB17+AB20+AD22,"-",AD17+AD20+AB22)</f>
        <v>4-3</v>
      </c>
      <c r="AE11" s="214"/>
      <c r="AF11" s="214"/>
      <c r="AG11" s="214"/>
      <c r="AH11" s="214"/>
      <c r="AI11" s="16">
        <v>2</v>
      </c>
      <c r="AJ11"/>
      <c r="AK11"/>
      <c r="AL11"/>
      <c r="AM11"/>
      <c r="AN11"/>
    </row>
    <row r="12" spans="1:40" ht="14.25" customHeight="1" x14ac:dyDescent="0.25">
      <c r="A12" s="13"/>
      <c r="B12" s="14">
        <v>3</v>
      </c>
      <c r="C12" s="15"/>
      <c r="D12" s="72" t="s">
        <v>90</v>
      </c>
      <c r="E12" s="215" t="str">
        <f>CONCATENATE(AD16,"-",AB16)</f>
        <v>0-2</v>
      </c>
      <c r="F12" s="215"/>
      <c r="G12" s="215"/>
      <c r="H12" s="215"/>
      <c r="I12" s="215"/>
      <c r="J12" s="215" t="str">
        <f>CONCATENATE(AD20,"-",AB20)</f>
        <v>1-2</v>
      </c>
      <c r="K12" s="215"/>
      <c r="L12" s="215"/>
      <c r="M12" s="215"/>
      <c r="N12" s="215"/>
      <c r="O12" s="216"/>
      <c r="P12" s="216"/>
      <c r="Q12" s="216"/>
      <c r="R12" s="216"/>
      <c r="S12" s="216"/>
      <c r="T12" s="215" t="str">
        <f>CONCATENATE(AB23,"-",AD23)</f>
        <v>2-1</v>
      </c>
      <c r="U12" s="215"/>
      <c r="V12" s="215"/>
      <c r="W12" s="215"/>
      <c r="X12" s="215"/>
      <c r="Y12" s="214" t="str">
        <f>CONCATENATE(AH16+AH20+AF23,"-",AF16+AF20+AH23)</f>
        <v>1-2</v>
      </c>
      <c r="Z12" s="214"/>
      <c r="AA12" s="214"/>
      <c r="AB12" s="214"/>
      <c r="AC12" s="214"/>
      <c r="AD12" s="214" t="str">
        <f>CONCATENATE(AD16+AD20+AB23,"-",AB16+AB20+AD23)</f>
        <v>3-5</v>
      </c>
      <c r="AE12" s="214"/>
      <c r="AF12" s="214"/>
      <c r="AG12" s="214"/>
      <c r="AH12" s="214"/>
      <c r="AI12" s="16">
        <v>3</v>
      </c>
      <c r="AJ12"/>
      <c r="AK12"/>
      <c r="AL12"/>
      <c r="AM12"/>
      <c r="AN12"/>
    </row>
    <row r="13" spans="1:40" ht="14.25" customHeight="1" x14ac:dyDescent="0.25">
      <c r="A13" s="13"/>
      <c r="B13" s="14">
        <v>4</v>
      </c>
      <c r="C13" s="15"/>
      <c r="D13" s="72" t="s">
        <v>93</v>
      </c>
      <c r="E13" s="215" t="str">
        <f>CONCATENATE(AD19,"-",AB19)</f>
        <v>0-2</v>
      </c>
      <c r="F13" s="215"/>
      <c r="G13" s="215"/>
      <c r="H13" s="215"/>
      <c r="I13" s="215"/>
      <c r="J13" s="215" t="str">
        <f>CONCATENATE(AD17,"-",AB17)</f>
        <v>0-2</v>
      </c>
      <c r="K13" s="215"/>
      <c r="L13" s="215"/>
      <c r="M13" s="215"/>
      <c r="N13" s="215"/>
      <c r="O13" s="215" t="str">
        <f>CONCATENATE(AD23,"-",AB23)</f>
        <v>1-2</v>
      </c>
      <c r="P13" s="215"/>
      <c r="Q13" s="215"/>
      <c r="R13" s="215"/>
      <c r="S13" s="215"/>
      <c r="T13" s="216"/>
      <c r="U13" s="216"/>
      <c r="V13" s="216"/>
      <c r="W13" s="216"/>
      <c r="X13" s="216"/>
      <c r="Y13" s="214" t="str">
        <f>CONCATENATE(AH17+AH19+AH23,"-",AF17+AF19+AF23)</f>
        <v>0-3</v>
      </c>
      <c r="Z13" s="214"/>
      <c r="AA13" s="214"/>
      <c r="AB13" s="214"/>
      <c r="AC13" s="214"/>
      <c r="AD13" s="214" t="str">
        <f>CONCATENATE(AD17+AD19+AD23,"-",AB17+AB19+AB23)</f>
        <v>1-6</v>
      </c>
      <c r="AE13" s="214"/>
      <c r="AF13" s="214"/>
      <c r="AG13" s="214"/>
      <c r="AH13" s="214"/>
      <c r="AI13" s="16">
        <v>4</v>
      </c>
      <c r="AJ13"/>
      <c r="AK13"/>
      <c r="AL13"/>
      <c r="AM13"/>
      <c r="AN13"/>
    </row>
    <row r="14" spans="1:40" ht="14.25" customHeight="1" x14ac:dyDescent="0.25">
      <c r="B14" s="17"/>
      <c r="C14" s="17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/>
      <c r="AN14"/>
    </row>
    <row r="15" spans="1:40" ht="14.25" customHeight="1" x14ac:dyDescent="0.25">
      <c r="A15"/>
      <c r="B15" s="3" t="s">
        <v>1</v>
      </c>
      <c r="C15"/>
      <c r="D15"/>
      <c r="E15"/>
      <c r="F15"/>
      <c r="G15" s="10"/>
      <c r="H15" s="19">
        <v>1</v>
      </c>
      <c r="I15" s="11"/>
      <c r="J15" s="20"/>
      <c r="K15" s="21"/>
      <c r="L15" s="22">
        <v>2</v>
      </c>
      <c r="M15" s="23"/>
      <c r="N15" s="20"/>
      <c r="O15" s="21"/>
      <c r="P15" s="22">
        <v>3</v>
      </c>
      <c r="Q15" s="24"/>
      <c r="R15"/>
      <c r="S15" s="25"/>
      <c r="T15" s="22">
        <v>4</v>
      </c>
      <c r="U15" s="24"/>
      <c r="V15"/>
      <c r="W15" s="25"/>
      <c r="X15" s="22">
        <v>5</v>
      </c>
      <c r="Y15" s="24"/>
      <c r="Z15" s="17"/>
      <c r="AA15" s="17"/>
      <c r="AB15" s="25"/>
      <c r="AC15" s="26" t="s">
        <v>17</v>
      </c>
      <c r="AD15" s="24"/>
      <c r="AE15" s="20"/>
      <c r="AF15" s="21"/>
      <c r="AG15" s="26" t="s">
        <v>18</v>
      </c>
      <c r="AH15" s="23"/>
      <c r="AI15"/>
      <c r="AJ15"/>
      <c r="AK15" s="27"/>
      <c r="AL15"/>
      <c r="AM15"/>
      <c r="AN15"/>
    </row>
    <row r="16" spans="1:40" ht="14.25" customHeight="1" x14ac:dyDescent="0.25">
      <c r="A16" s="28" t="s">
        <v>4</v>
      </c>
      <c r="B16" s="1" t="str">
        <f>CONCATENATE(D10,"  -  ",D12)</f>
        <v>Kujala &amp; Nieminen  -  Juhani Tevaniemi SeSi - Alice Pääkkö SeSi</v>
      </c>
      <c r="C16"/>
      <c r="D16"/>
      <c r="E16"/>
      <c r="F16"/>
      <c r="G16" s="29">
        <v>11</v>
      </c>
      <c r="H16" s="30" t="s">
        <v>20</v>
      </c>
      <c r="I16" s="31">
        <v>6</v>
      </c>
      <c r="J16" s="32"/>
      <c r="K16" s="29">
        <v>11</v>
      </c>
      <c r="L16" s="30" t="s">
        <v>20</v>
      </c>
      <c r="M16" s="31">
        <v>6</v>
      </c>
      <c r="N16" s="32"/>
      <c r="O16" s="29"/>
      <c r="P16" s="30" t="s">
        <v>20</v>
      </c>
      <c r="Q16" s="31"/>
      <c r="R16" s="33"/>
      <c r="S16" s="29"/>
      <c r="T16" s="30" t="s">
        <v>20</v>
      </c>
      <c r="U16" s="31"/>
      <c r="V16" s="33"/>
      <c r="W16" s="29"/>
      <c r="X16" s="30" t="s">
        <v>20</v>
      </c>
      <c r="Y16" s="31"/>
      <c r="Z16" s="32"/>
      <c r="AA16" s="32"/>
      <c r="AB16" s="34">
        <f>IF($G16-$I16&gt;0,1,0)+IF($K16-$M16&gt;0,1,0)+IF($O16-$Q16&gt;0,1,0)+IF($S16-$U16&gt;0,1,0)+IF($W16-$Y16&gt;0,1,0)</f>
        <v>2</v>
      </c>
      <c r="AC16" s="35" t="s">
        <v>20</v>
      </c>
      <c r="AD16" s="36">
        <f>IF($G16-$I16&lt;0,1,0)+IF($K16-$M16&lt;0,1,0)+IF($O16-$Q16&lt;0,1,0)+IF($S16-$U16&lt;0,1,0)+IF($W16-$Y16&lt;0,1,0)</f>
        <v>0</v>
      </c>
      <c r="AE16" s="33"/>
      <c r="AF16" s="37">
        <f>IF($AB16-$AD16&gt;0,1,0)</f>
        <v>1</v>
      </c>
      <c r="AG16" s="35" t="s">
        <v>20</v>
      </c>
      <c r="AH16" s="36">
        <f>IF($AB16-$AD16&lt;0,1,0)</f>
        <v>0</v>
      </c>
      <c r="AI16" s="33"/>
      <c r="AJ16" s="33"/>
      <c r="AK16" s="33"/>
      <c r="AL16"/>
      <c r="AM16" s="5"/>
      <c r="AN16" s="39"/>
    </row>
    <row r="17" spans="1:50" ht="14.25" customHeight="1" x14ac:dyDescent="0.25">
      <c r="A17" s="28" t="s">
        <v>5</v>
      </c>
      <c r="B17" s="1" t="str">
        <f>CONCATENATE(D11,"  -  ",D13)</f>
        <v>Jukka Kalliomäki Gurut - Jukka Mäki-Harja  -  Julia Belov Por-83 - Aleksei Belov Por-83</v>
      </c>
      <c r="C17"/>
      <c r="D17"/>
      <c r="E17"/>
      <c r="F17"/>
      <c r="G17" s="40">
        <v>11</v>
      </c>
      <c r="H17" s="41" t="s">
        <v>20</v>
      </c>
      <c r="I17" s="42">
        <v>6</v>
      </c>
      <c r="J17" s="32"/>
      <c r="K17" s="29">
        <v>11</v>
      </c>
      <c r="L17" s="30" t="s">
        <v>20</v>
      </c>
      <c r="M17" s="31">
        <v>5</v>
      </c>
      <c r="N17" s="32"/>
      <c r="O17" s="29"/>
      <c r="P17" s="30" t="s">
        <v>20</v>
      </c>
      <c r="Q17" s="31"/>
      <c r="R17" s="33"/>
      <c r="S17" s="29"/>
      <c r="T17" s="30" t="s">
        <v>20</v>
      </c>
      <c r="U17" s="31"/>
      <c r="V17" s="33"/>
      <c r="W17" s="29"/>
      <c r="X17" s="30" t="s">
        <v>20</v>
      </c>
      <c r="Y17" s="31"/>
      <c r="Z17" s="32"/>
      <c r="AA17" s="32"/>
      <c r="AB17" s="34">
        <f>IF($G17-$I17&gt;0,1,0)+IF($K17-$M17&gt;0,1,0)+IF($O17-$Q17&gt;0,1,0)+IF($S17-$U17&gt;0,1,0)+IF($W17-$Y17&gt;0,1,0)</f>
        <v>2</v>
      </c>
      <c r="AC17" s="35" t="s">
        <v>20</v>
      </c>
      <c r="AD17" s="36">
        <f>IF($G17-$I17&lt;0,1,0)+IF($K17-$M17&lt;0,1,0)+IF($O17-$Q17&lt;0,1,0)+IF($S17-$U17&lt;0,1,0)+IF($W17-$Y17&lt;0,1,0)</f>
        <v>0</v>
      </c>
      <c r="AE17" s="33"/>
      <c r="AF17" s="37">
        <f>IF($AB17-$AD17&gt;0,1,0)</f>
        <v>1</v>
      </c>
      <c r="AG17" s="35" t="s">
        <v>20</v>
      </c>
      <c r="AH17" s="36">
        <f>IF($AB17-$AD17&lt;0,1,0)</f>
        <v>0</v>
      </c>
      <c r="AI17" s="33"/>
      <c r="AJ17" s="33"/>
      <c r="AK17" s="33"/>
      <c r="AL17"/>
      <c r="AM17" s="5"/>
      <c r="AN17" s="39"/>
    </row>
    <row r="18" spans="1:50" ht="14.25" customHeight="1" x14ac:dyDescent="0.25">
      <c r="A18" s="28"/>
      <c r="B18"/>
      <c r="C18"/>
      <c r="D18"/>
      <c r="E18"/>
      <c r="F18"/>
      <c r="G18" s="43"/>
      <c r="H18" s="44"/>
      <c r="I18" s="45"/>
      <c r="J18" s="32"/>
      <c r="K18" s="43"/>
      <c r="L18" s="44"/>
      <c r="M18" s="45"/>
      <c r="N18" s="32"/>
      <c r="O18" s="43"/>
      <c r="P18" s="44"/>
      <c r="Q18" s="45"/>
      <c r="R18" s="33"/>
      <c r="S18" s="43"/>
      <c r="T18" s="44"/>
      <c r="U18" s="45"/>
      <c r="V18" s="33"/>
      <c r="W18" s="43"/>
      <c r="X18" s="44"/>
      <c r="Y18" s="45"/>
      <c r="Z18" s="32"/>
      <c r="AA18" s="32"/>
      <c r="AB18" s="34"/>
      <c r="AC18" s="35"/>
      <c r="AD18" s="36"/>
      <c r="AE18" s="33"/>
      <c r="AF18" s="37"/>
      <c r="AG18" s="46"/>
      <c r="AH18" s="36"/>
      <c r="AI18" s="33"/>
      <c r="AJ18" s="33"/>
      <c r="AK18" s="33"/>
      <c r="AL18"/>
      <c r="AM18"/>
      <c r="AN18" s="39"/>
    </row>
    <row r="19" spans="1:50" ht="14.25" customHeight="1" x14ac:dyDescent="0.25">
      <c r="A19" s="28" t="s">
        <v>7</v>
      </c>
      <c r="B19" s="1" t="str">
        <f>CONCATENATE(D10,"  -  ",D13)</f>
        <v>Kujala &amp; Nieminen  -  Julia Belov Por-83 - Aleksei Belov Por-83</v>
      </c>
      <c r="C19"/>
      <c r="D19"/>
      <c r="E19"/>
      <c r="F19"/>
      <c r="G19" s="29">
        <v>11</v>
      </c>
      <c r="H19" s="30" t="s">
        <v>20</v>
      </c>
      <c r="I19" s="31">
        <v>3</v>
      </c>
      <c r="J19" s="32"/>
      <c r="K19" s="29">
        <v>11</v>
      </c>
      <c r="L19" s="30" t="s">
        <v>20</v>
      </c>
      <c r="M19" s="31">
        <v>2</v>
      </c>
      <c r="N19" s="32"/>
      <c r="O19" s="29"/>
      <c r="P19" s="30" t="s">
        <v>20</v>
      </c>
      <c r="Q19" s="31"/>
      <c r="R19" s="33"/>
      <c r="S19" s="29"/>
      <c r="T19" s="30" t="s">
        <v>20</v>
      </c>
      <c r="U19" s="31"/>
      <c r="V19" s="33"/>
      <c r="W19" s="29"/>
      <c r="X19" s="30" t="s">
        <v>20</v>
      </c>
      <c r="Y19" s="31"/>
      <c r="Z19" s="32"/>
      <c r="AA19" s="32"/>
      <c r="AB19" s="34">
        <f>IF($G19-$I19&gt;0,1,0)+IF($K19-$M19&gt;0,1,0)+IF($O19-$Q19&gt;0,1,0)+IF($S19-$U19&gt;0,1,0)+IF($W19-$Y19&gt;0,1,0)</f>
        <v>2</v>
      </c>
      <c r="AC19" s="35" t="s">
        <v>20</v>
      </c>
      <c r="AD19" s="36">
        <f>IF($G19-$I19&lt;0,1,0)+IF($K19-$M19&lt;0,1,0)+IF($O19-$Q19&lt;0,1,0)+IF($S19-$U19&lt;0,1,0)+IF($W19-$Y19&lt;0,1,0)</f>
        <v>0</v>
      </c>
      <c r="AE19" s="33"/>
      <c r="AF19" s="37">
        <f>IF($AB19-$AD19&gt;0,1,0)</f>
        <v>1</v>
      </c>
      <c r="AG19" s="35" t="s">
        <v>20</v>
      </c>
      <c r="AH19" s="36">
        <f>IF($AB19-$AD19&lt;0,1,0)</f>
        <v>0</v>
      </c>
      <c r="AI19" s="33"/>
      <c r="AJ19" s="33"/>
      <c r="AK19" s="33"/>
      <c r="AL19"/>
      <c r="AM19" s="5"/>
      <c r="AN19" s="39"/>
    </row>
    <row r="20" spans="1:50" ht="14.25" customHeight="1" x14ac:dyDescent="0.25">
      <c r="A20" s="28" t="s">
        <v>8</v>
      </c>
      <c r="B20" s="1" t="str">
        <f>CONCATENATE(D11,"  -  ",D12)</f>
        <v>Jukka Kalliomäki Gurut - Jukka Mäki-Harja  -  Juhani Tevaniemi SeSi - Alice Pääkkö SeSi</v>
      </c>
      <c r="C20"/>
      <c r="D20"/>
      <c r="E20"/>
      <c r="F20"/>
      <c r="G20" s="29">
        <v>12</v>
      </c>
      <c r="H20" s="30" t="s">
        <v>20</v>
      </c>
      <c r="I20" s="31">
        <v>10</v>
      </c>
      <c r="J20" s="32"/>
      <c r="K20" s="29">
        <v>8</v>
      </c>
      <c r="L20" s="30" t="s">
        <v>20</v>
      </c>
      <c r="M20" s="31">
        <v>11</v>
      </c>
      <c r="N20" s="32"/>
      <c r="O20" s="29">
        <v>11</v>
      </c>
      <c r="P20" s="30" t="s">
        <v>20</v>
      </c>
      <c r="Q20" s="31">
        <v>8</v>
      </c>
      <c r="R20" s="33"/>
      <c r="S20" s="29"/>
      <c r="T20" s="30" t="s">
        <v>20</v>
      </c>
      <c r="U20" s="31"/>
      <c r="V20" s="33"/>
      <c r="W20" s="29"/>
      <c r="X20" s="30" t="s">
        <v>20</v>
      </c>
      <c r="Y20" s="31"/>
      <c r="Z20" s="32"/>
      <c r="AA20" s="32"/>
      <c r="AB20" s="34">
        <f>IF($G20-$I20&gt;0,1,0)+IF($K20-$M20&gt;0,1,0)+IF($O20-$Q20&gt;0,1,0)+IF($S20-$U20&gt;0,1,0)+IF($W20-$Y20&gt;0,1,0)</f>
        <v>2</v>
      </c>
      <c r="AC20" s="35" t="s">
        <v>20</v>
      </c>
      <c r="AD20" s="36">
        <f>IF($G20-$I20&lt;0,1,0)+IF($K20-$M20&lt;0,1,0)+IF($O20-$Q20&lt;0,1,0)+IF($S20-$U20&lt;0,1,0)+IF($W20-$Y20&lt;0,1,0)</f>
        <v>1</v>
      </c>
      <c r="AE20" s="33"/>
      <c r="AF20" s="37">
        <f>IF($AB20-$AD20&gt;0,1,0)</f>
        <v>1</v>
      </c>
      <c r="AG20" s="35" t="s">
        <v>20</v>
      </c>
      <c r="AH20" s="36">
        <f>IF($AB20-$AD20&lt;0,1,0)</f>
        <v>0</v>
      </c>
      <c r="AI20" s="33"/>
      <c r="AJ20" s="33"/>
      <c r="AK20" s="33"/>
      <c r="AL20"/>
      <c r="AM20" s="5"/>
      <c r="AN20" s="39"/>
    </row>
    <row r="21" spans="1:50" ht="14.25" customHeight="1" x14ac:dyDescent="0.25">
      <c r="A21" s="28"/>
      <c r="B21"/>
      <c r="C21"/>
      <c r="D21"/>
      <c r="E21"/>
      <c r="F21"/>
      <c r="G21" s="43"/>
      <c r="H21" s="44"/>
      <c r="I21" s="45"/>
      <c r="J21" s="32"/>
      <c r="K21" s="43"/>
      <c r="L21" s="44"/>
      <c r="M21" s="45"/>
      <c r="N21" s="32"/>
      <c r="O21" s="43"/>
      <c r="P21" s="44"/>
      <c r="Q21" s="45"/>
      <c r="R21" s="33"/>
      <c r="S21" s="43"/>
      <c r="T21" s="44"/>
      <c r="U21" s="45"/>
      <c r="V21" s="33"/>
      <c r="W21" s="43"/>
      <c r="X21" s="44"/>
      <c r="Y21" s="45"/>
      <c r="Z21" s="32"/>
      <c r="AA21" s="32"/>
      <c r="AB21" s="34"/>
      <c r="AC21" s="35"/>
      <c r="AD21" s="36"/>
      <c r="AE21" s="33"/>
      <c r="AF21" s="37"/>
      <c r="AG21" s="46"/>
      <c r="AH21" s="36"/>
      <c r="AI21" s="33"/>
      <c r="AJ21" s="33"/>
      <c r="AK21" s="33"/>
      <c r="AL21"/>
      <c r="AM21"/>
      <c r="AN21" s="39"/>
    </row>
    <row r="22" spans="1:50" ht="14.25" customHeight="1" x14ac:dyDescent="0.25">
      <c r="A22" s="28" t="s">
        <v>10</v>
      </c>
      <c r="B22" s="1" t="str">
        <f>CONCATENATE(D10,"  -  ",D11)</f>
        <v>Kujala &amp; Nieminen  -  Jukka Kalliomäki Gurut - Jukka Mäki-Harja</v>
      </c>
      <c r="C22"/>
      <c r="D22"/>
      <c r="E22"/>
      <c r="F22"/>
      <c r="G22" s="29">
        <v>11</v>
      </c>
      <c r="H22" s="30" t="s">
        <v>20</v>
      </c>
      <c r="I22" s="31">
        <v>6</v>
      </c>
      <c r="J22" s="32"/>
      <c r="K22" s="29">
        <v>11</v>
      </c>
      <c r="L22" s="30" t="s">
        <v>20</v>
      </c>
      <c r="M22" s="31">
        <v>5</v>
      </c>
      <c r="N22" s="32"/>
      <c r="O22" s="29"/>
      <c r="P22" s="30" t="s">
        <v>20</v>
      </c>
      <c r="Q22" s="31"/>
      <c r="R22" s="33"/>
      <c r="S22" s="29"/>
      <c r="T22" s="30" t="s">
        <v>20</v>
      </c>
      <c r="U22" s="31"/>
      <c r="V22" s="33"/>
      <c r="W22" s="29"/>
      <c r="X22" s="30" t="s">
        <v>20</v>
      </c>
      <c r="Y22" s="31"/>
      <c r="Z22" s="32"/>
      <c r="AA22" s="32"/>
      <c r="AB22" s="34">
        <f>IF($G22-$I22&gt;0,1,0)+IF($K22-$M22&gt;0,1,0)+IF($O22-$Q22&gt;0,1,0)+IF($S22-$U22&gt;0,1,0)+IF($W22-$Y22&gt;0,1,0)</f>
        <v>2</v>
      </c>
      <c r="AC22" s="35" t="s">
        <v>20</v>
      </c>
      <c r="AD22" s="36">
        <f>IF($G22-$I22&lt;0,1,0)+IF($K22-$M22&lt;0,1,0)+IF($O22-$Q22&lt;0,1,0)+IF($S22-$U22&lt;0,1,0)+IF($W22-$Y22&lt;0,1,0)</f>
        <v>0</v>
      </c>
      <c r="AE22" s="33"/>
      <c r="AF22" s="37">
        <f>IF($AB22-$AD22&gt;0,1,0)</f>
        <v>1</v>
      </c>
      <c r="AG22" s="35" t="s">
        <v>20</v>
      </c>
      <c r="AH22" s="36">
        <f>IF($AB22-$AD22&lt;0,1,0)</f>
        <v>0</v>
      </c>
      <c r="AI22" s="33"/>
      <c r="AJ22" s="33"/>
      <c r="AK22" s="33"/>
      <c r="AL22"/>
      <c r="AM22" s="5"/>
      <c r="AN22" s="39"/>
    </row>
    <row r="23" spans="1:50" ht="14.25" customHeight="1" x14ac:dyDescent="0.25">
      <c r="A23" s="28" t="s">
        <v>11</v>
      </c>
      <c r="B23" s="1" t="str">
        <f>CONCATENATE(D12,"  -  ",D13)</f>
        <v>Juhani Tevaniemi SeSi - Alice Pääkkö SeSi  -  Julia Belov Por-83 - Aleksei Belov Por-83</v>
      </c>
      <c r="C23"/>
      <c r="D23"/>
      <c r="E23"/>
      <c r="F23"/>
      <c r="G23" s="29">
        <v>11</v>
      </c>
      <c r="H23" s="30" t="s">
        <v>20</v>
      </c>
      <c r="I23" s="31">
        <v>7</v>
      </c>
      <c r="J23" s="32"/>
      <c r="K23" s="29">
        <v>11</v>
      </c>
      <c r="L23" s="30" t="s">
        <v>20</v>
      </c>
      <c r="M23" s="31">
        <v>13</v>
      </c>
      <c r="N23" s="32"/>
      <c r="O23" s="29">
        <v>13</v>
      </c>
      <c r="P23" s="30" t="s">
        <v>20</v>
      </c>
      <c r="Q23" s="31">
        <v>11</v>
      </c>
      <c r="R23" s="33"/>
      <c r="S23" s="29"/>
      <c r="T23" s="30" t="s">
        <v>20</v>
      </c>
      <c r="U23" s="31"/>
      <c r="V23" s="33"/>
      <c r="W23" s="29"/>
      <c r="X23" s="30" t="s">
        <v>20</v>
      </c>
      <c r="Y23" s="31"/>
      <c r="Z23" s="32"/>
      <c r="AA23" s="32"/>
      <c r="AB23" s="47">
        <f>IF($G23-$I23&gt;0,1,0)+IF($K23-$M23&gt;0,1,0)+IF($O23-$Q23&gt;0,1,0)+IF($S23-$U23&gt;0,1,0)+IF($W23-$Y23&gt;0,1,0)</f>
        <v>2</v>
      </c>
      <c r="AC23" s="48" t="s">
        <v>20</v>
      </c>
      <c r="AD23" s="49">
        <f>IF($G23-$I23&lt;0,1,0)+IF($K23-$M23&lt;0,1,0)+IF($O23-$Q23&lt;0,1,0)+IF($S23-$U23&lt;0,1,0)+IF($W23-$Y23&lt;0,1,0)</f>
        <v>1</v>
      </c>
      <c r="AE23" s="33"/>
      <c r="AF23" s="50">
        <f>IF($AB23-$AD23&gt;0,1,0)</f>
        <v>1</v>
      </c>
      <c r="AG23" s="48" t="s">
        <v>20</v>
      </c>
      <c r="AH23" s="49">
        <f>IF($AB23-$AD23&lt;0,1,0)</f>
        <v>0</v>
      </c>
      <c r="AI23" s="33"/>
      <c r="AJ23" s="33"/>
      <c r="AK23" s="33"/>
      <c r="AL23"/>
      <c r="AM23" s="5"/>
      <c r="AN23" s="39"/>
    </row>
    <row r="24" spans="1:50" ht="14.25" customHeight="1" x14ac:dyDescent="0.25">
      <c r="A24"/>
      <c r="B24"/>
      <c r="C24"/>
      <c r="D24"/>
      <c r="E24"/>
      <c r="F24"/>
      <c r="G24" s="32"/>
      <c r="H24" s="32"/>
      <c r="I24" s="32"/>
      <c r="J24" s="32"/>
      <c r="K24" s="32"/>
      <c r="L24" s="32"/>
      <c r="M24" s="32"/>
      <c r="N24" s="32"/>
      <c r="O24" s="32"/>
      <c r="P24" s="44"/>
      <c r="Q24" s="51"/>
      <c r="R24" s="51"/>
      <c r="S24" s="51"/>
      <c r="T24" s="51"/>
      <c r="U24" s="33"/>
      <c r="V24" s="33"/>
      <c r="W24" s="33"/>
      <c r="X24" s="33"/>
      <c r="Y24" s="33"/>
      <c r="Z24" s="33"/>
      <c r="AA24" s="33"/>
      <c r="AB24" s="33"/>
      <c r="AC24" s="32"/>
      <c r="AD24" s="32"/>
      <c r="AE24" s="32"/>
      <c r="AF24" s="32"/>
      <c r="AG24" s="33"/>
      <c r="AH24" s="33"/>
      <c r="AI24" s="33"/>
      <c r="AJ24" s="33"/>
      <c r="AK24" s="33"/>
      <c r="AL24"/>
      <c r="AM24"/>
      <c r="AN24"/>
      <c r="AX24" s="1" t="s">
        <v>236</v>
      </c>
    </row>
    <row r="25" spans="1:50" ht="14.25" customHeight="1" x14ac:dyDescent="0.25">
      <c r="A25"/>
      <c r="B25"/>
      <c r="C25"/>
      <c r="D25"/>
      <c r="E25"/>
      <c r="F25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/>
      <c r="AM25"/>
      <c r="AN25"/>
    </row>
    <row r="26" spans="1:50" ht="15" customHeight="1" x14ac:dyDescent="0.25">
      <c r="A26"/>
      <c r="B26" s="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50" ht="14.25" customHeight="1" x14ac:dyDescent="0.25">
      <c r="A27"/>
      <c r="B27" s="7" t="s">
        <v>237</v>
      </c>
      <c r="C27" s="8"/>
      <c r="D27" s="8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50" ht="14.25" customHeight="1" x14ac:dyDescent="0.25">
      <c r="A28"/>
      <c r="B28" s="9"/>
      <c r="C28" s="10"/>
      <c r="D28" s="11"/>
      <c r="E28" s="214">
        <v>1</v>
      </c>
      <c r="F28" s="214"/>
      <c r="G28" s="214"/>
      <c r="H28" s="214"/>
      <c r="I28" s="214"/>
      <c r="J28" s="214">
        <v>2</v>
      </c>
      <c r="K28" s="214"/>
      <c r="L28" s="214"/>
      <c r="M28" s="214"/>
      <c r="N28" s="214"/>
      <c r="O28" s="214">
        <v>3</v>
      </c>
      <c r="P28" s="214"/>
      <c r="Q28" s="214"/>
      <c r="R28" s="214"/>
      <c r="S28" s="214"/>
      <c r="T28" s="214">
        <v>4</v>
      </c>
      <c r="U28" s="214"/>
      <c r="V28" s="214"/>
      <c r="W28" s="214"/>
      <c r="X28" s="214"/>
      <c r="Y28" s="214" t="s">
        <v>14</v>
      </c>
      <c r="Z28" s="214"/>
      <c r="AA28" s="214"/>
      <c r="AB28" s="214"/>
      <c r="AC28" s="214"/>
      <c r="AD28" s="214" t="s">
        <v>15</v>
      </c>
      <c r="AE28" s="214"/>
      <c r="AF28" s="214"/>
      <c r="AG28" s="214"/>
      <c r="AH28" s="214"/>
      <c r="AI28" s="12" t="s">
        <v>16</v>
      </c>
      <c r="AJ28"/>
      <c r="AK28"/>
      <c r="AL28"/>
      <c r="AM28"/>
      <c r="AN28"/>
    </row>
    <row r="29" spans="1:50" ht="14.25" customHeight="1" x14ac:dyDescent="0.25">
      <c r="A29" s="13"/>
      <c r="B29" s="14">
        <v>1</v>
      </c>
      <c r="C29" s="15"/>
      <c r="D29" s="72" t="s">
        <v>87</v>
      </c>
      <c r="E29" s="216"/>
      <c r="F29" s="216"/>
      <c r="G29" s="216"/>
      <c r="H29" s="216"/>
      <c r="I29" s="216"/>
      <c r="J29" s="215" t="str">
        <f>CONCATENATE(AB41,"-",AD41)</f>
        <v>2-0</v>
      </c>
      <c r="K29" s="215"/>
      <c r="L29" s="215"/>
      <c r="M29" s="215"/>
      <c r="N29" s="215"/>
      <c r="O29" s="215" t="str">
        <f>CONCATENATE(AB35,"-",AD35)</f>
        <v>2-0</v>
      </c>
      <c r="P29" s="215"/>
      <c r="Q29" s="215"/>
      <c r="R29" s="215"/>
      <c r="S29" s="215"/>
      <c r="T29" s="215" t="str">
        <f>CONCATENATE(AB38,"-",AD38)</f>
        <v>2-0</v>
      </c>
      <c r="U29" s="215"/>
      <c r="V29" s="215"/>
      <c r="W29" s="215"/>
      <c r="X29" s="215"/>
      <c r="Y29" s="214" t="str">
        <f>CONCATENATE(AF35+AF38+AF41,"-",AH35+AH38+AH41)</f>
        <v>3-0</v>
      </c>
      <c r="Z29" s="214"/>
      <c r="AA29" s="214"/>
      <c r="AB29" s="214"/>
      <c r="AC29" s="214"/>
      <c r="AD29" s="214" t="str">
        <f>CONCATENATE(AB35+AB38+AB41,"-",AD35+AD38+AD41)</f>
        <v>6-0</v>
      </c>
      <c r="AE29" s="214"/>
      <c r="AF29" s="214"/>
      <c r="AG29" s="214"/>
      <c r="AH29" s="214"/>
      <c r="AI29" s="16">
        <v>1</v>
      </c>
      <c r="AJ29"/>
      <c r="AK29"/>
      <c r="AL29"/>
      <c r="AM29"/>
      <c r="AN29"/>
    </row>
    <row r="30" spans="1:50" ht="14.25" customHeight="1" x14ac:dyDescent="0.25">
      <c r="A30" s="13"/>
      <c r="B30" s="14">
        <v>2</v>
      </c>
      <c r="C30" s="15"/>
      <c r="D30" s="72" t="s">
        <v>233</v>
      </c>
      <c r="E30" s="215" t="str">
        <f>CONCATENATE(AD41,"-",AB41)</f>
        <v>0-2</v>
      </c>
      <c r="F30" s="215"/>
      <c r="G30" s="215"/>
      <c r="H30" s="215"/>
      <c r="I30" s="215"/>
      <c r="J30" s="216"/>
      <c r="K30" s="216"/>
      <c r="L30" s="216"/>
      <c r="M30" s="216"/>
      <c r="N30" s="216"/>
      <c r="O30" s="215" t="str">
        <f>CONCATENATE(AB39,"-",AD39)</f>
        <v>2-0</v>
      </c>
      <c r="P30" s="215"/>
      <c r="Q30" s="215"/>
      <c r="R30" s="215"/>
      <c r="S30" s="215"/>
      <c r="T30" s="215" t="str">
        <f>CONCATENATE(AB36,"-",AD36)</f>
        <v>0-2</v>
      </c>
      <c r="U30" s="215"/>
      <c r="V30" s="215"/>
      <c r="W30" s="215"/>
      <c r="X30" s="215"/>
      <c r="Y30" s="214" t="str">
        <f>CONCATENATE(AF36+AF39+AH41,"-",AH36+AH39+AF41)</f>
        <v>1-2</v>
      </c>
      <c r="Z30" s="214"/>
      <c r="AA30" s="214"/>
      <c r="AB30" s="214"/>
      <c r="AC30" s="214"/>
      <c r="AD30" s="214" t="str">
        <f>CONCATENATE(AB36+AB39+AD41,"-",AD36+AD39+AB41)</f>
        <v>2-4</v>
      </c>
      <c r="AE30" s="214"/>
      <c r="AF30" s="214"/>
      <c r="AG30" s="214"/>
      <c r="AH30" s="214"/>
      <c r="AI30" s="16">
        <v>3</v>
      </c>
      <c r="AJ30"/>
      <c r="AK30"/>
      <c r="AL30"/>
      <c r="AM30"/>
      <c r="AN30"/>
    </row>
    <row r="31" spans="1:50" ht="14.25" customHeight="1" x14ac:dyDescent="0.25">
      <c r="A31" s="13"/>
      <c r="B31" s="14">
        <v>3</v>
      </c>
      <c r="C31" s="15"/>
      <c r="D31" s="72" t="s">
        <v>234</v>
      </c>
      <c r="E31" s="215" t="str">
        <f>CONCATENATE(AD35,"-",AB35)</f>
        <v>0-2</v>
      </c>
      <c r="F31" s="215"/>
      <c r="G31" s="215"/>
      <c r="H31" s="215"/>
      <c r="I31" s="215"/>
      <c r="J31" s="215" t="str">
        <f>CONCATENATE(AD39,"-",AB39)</f>
        <v>0-2</v>
      </c>
      <c r="K31" s="215"/>
      <c r="L31" s="215"/>
      <c r="M31" s="215"/>
      <c r="N31" s="215"/>
      <c r="O31" s="216"/>
      <c r="P31" s="216"/>
      <c r="Q31" s="216"/>
      <c r="R31" s="216"/>
      <c r="S31" s="216"/>
      <c r="T31" s="215" t="str">
        <f>CONCATENATE(AB42,"-",AD42)</f>
        <v>0-2</v>
      </c>
      <c r="U31" s="215"/>
      <c r="V31" s="215"/>
      <c r="W31" s="215"/>
      <c r="X31" s="215"/>
      <c r="Y31" s="214" t="str">
        <f>CONCATENATE(AH35+AH39+AF42,"-",AF35+AF39+AH42)</f>
        <v>0-3</v>
      </c>
      <c r="Z31" s="214"/>
      <c r="AA31" s="214"/>
      <c r="AB31" s="214"/>
      <c r="AC31" s="214"/>
      <c r="AD31" s="214" t="str">
        <f>CONCATENATE(AD35+AD39+AB42,"-",AB35+AB39+AD42)</f>
        <v>0-6</v>
      </c>
      <c r="AE31" s="214"/>
      <c r="AF31" s="214"/>
      <c r="AG31" s="214"/>
      <c r="AH31" s="214"/>
      <c r="AI31" s="16">
        <v>4</v>
      </c>
      <c r="AJ31"/>
      <c r="AK31"/>
      <c r="AL31"/>
      <c r="AM31"/>
      <c r="AN31"/>
    </row>
    <row r="32" spans="1:50" ht="14.25" customHeight="1" x14ac:dyDescent="0.25">
      <c r="A32" s="13"/>
      <c r="B32" s="14">
        <v>4</v>
      </c>
      <c r="C32" s="15"/>
      <c r="D32" s="11" t="s">
        <v>251</v>
      </c>
      <c r="E32" s="215" t="str">
        <f>CONCATENATE(AD38,"-",AB38)</f>
        <v>0-2</v>
      </c>
      <c r="F32" s="215"/>
      <c r="G32" s="215"/>
      <c r="H32" s="215"/>
      <c r="I32" s="215"/>
      <c r="J32" s="215" t="str">
        <f>CONCATENATE(AD36,"-",AB36)</f>
        <v>2-0</v>
      </c>
      <c r="K32" s="215"/>
      <c r="L32" s="215"/>
      <c r="M32" s="215"/>
      <c r="N32" s="215"/>
      <c r="O32" s="215" t="str">
        <f>CONCATENATE(AD42,"-",AB42)</f>
        <v>2-0</v>
      </c>
      <c r="P32" s="215"/>
      <c r="Q32" s="215"/>
      <c r="R32" s="215"/>
      <c r="S32" s="215"/>
      <c r="T32" s="216"/>
      <c r="U32" s="216"/>
      <c r="V32" s="216"/>
      <c r="W32" s="216"/>
      <c r="X32" s="216"/>
      <c r="Y32" s="214" t="str">
        <f>CONCATENATE(AH36+AH38+AH42,"-",AF36+AF38+AF42)</f>
        <v>2-1</v>
      </c>
      <c r="Z32" s="214"/>
      <c r="AA32" s="214"/>
      <c r="AB32" s="214"/>
      <c r="AC32" s="214"/>
      <c r="AD32" s="214" t="str">
        <f>CONCATENATE(AD36+AD38+AD42,"-",AB36+AB38+AB42)</f>
        <v>4-2</v>
      </c>
      <c r="AE32" s="214"/>
      <c r="AF32" s="214"/>
      <c r="AG32" s="214"/>
      <c r="AH32" s="214"/>
      <c r="AI32" s="16">
        <v>2</v>
      </c>
      <c r="AJ32"/>
      <c r="AK32"/>
      <c r="AL32"/>
      <c r="AM32"/>
      <c r="AN32"/>
    </row>
    <row r="33" spans="1:40" ht="14.25" customHeight="1" x14ac:dyDescent="0.25">
      <c r="B33" s="17"/>
      <c r="C33" s="17"/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/>
      <c r="AN33"/>
    </row>
    <row r="34" spans="1:40" ht="14.25" customHeight="1" x14ac:dyDescent="0.25">
      <c r="A34"/>
      <c r="B34" s="3" t="s">
        <v>1</v>
      </c>
      <c r="G34" s="10"/>
      <c r="H34" s="19">
        <v>1</v>
      </c>
      <c r="I34" s="11"/>
      <c r="J34" s="20"/>
      <c r="K34" s="21"/>
      <c r="L34" s="22">
        <v>2</v>
      </c>
      <c r="M34" s="23"/>
      <c r="N34" s="20"/>
      <c r="O34" s="21"/>
      <c r="P34" s="22">
        <v>3</v>
      </c>
      <c r="Q34" s="24"/>
      <c r="R34"/>
      <c r="S34" s="25"/>
      <c r="T34" s="22">
        <v>4</v>
      </c>
      <c r="U34" s="24"/>
      <c r="V34"/>
      <c r="W34" s="25"/>
      <c r="X34" s="22">
        <v>5</v>
      </c>
      <c r="Y34" s="24"/>
      <c r="Z34" s="17"/>
      <c r="AA34" s="17"/>
      <c r="AB34" s="25"/>
      <c r="AC34" s="26" t="s">
        <v>17</v>
      </c>
      <c r="AD34" s="24"/>
      <c r="AE34" s="20"/>
      <c r="AF34" s="21"/>
      <c r="AG34" s="26" t="s">
        <v>18</v>
      </c>
      <c r="AH34" s="23"/>
      <c r="AI34"/>
      <c r="AJ34"/>
      <c r="AK34" s="27"/>
      <c r="AM34"/>
      <c r="AN34"/>
    </row>
    <row r="35" spans="1:40" ht="14.25" customHeight="1" x14ac:dyDescent="0.25">
      <c r="A35" s="28" t="s">
        <v>4</v>
      </c>
      <c r="B35" s="1" t="str">
        <f>CONCATENATE(D29,"  -  ",D31)</f>
        <v>Timo Haavisto KurVi - Keijo Mäntyniemi Kurvi  -  Kari Jokiranta  SeSi - Topi Välimäki SeSi</v>
      </c>
      <c r="G35" s="29">
        <v>11</v>
      </c>
      <c r="H35" s="30" t="s">
        <v>20</v>
      </c>
      <c r="I35" s="31">
        <v>3</v>
      </c>
      <c r="J35" s="32"/>
      <c r="K35" s="29">
        <v>11</v>
      </c>
      <c r="L35" s="30" t="s">
        <v>20</v>
      </c>
      <c r="M35" s="31">
        <v>5</v>
      </c>
      <c r="N35" s="32"/>
      <c r="O35" s="29"/>
      <c r="P35" s="30" t="s">
        <v>20</v>
      </c>
      <c r="Q35" s="31"/>
      <c r="R35" s="33"/>
      <c r="S35" s="29"/>
      <c r="T35" s="30" t="s">
        <v>20</v>
      </c>
      <c r="U35" s="31"/>
      <c r="V35" s="33"/>
      <c r="W35" s="29"/>
      <c r="X35" s="30" t="s">
        <v>20</v>
      </c>
      <c r="Y35" s="31"/>
      <c r="Z35" s="32"/>
      <c r="AA35" s="32"/>
      <c r="AB35" s="34">
        <f>IF($G35-$I35&gt;0,1,0)+IF($K35-$M35&gt;0,1,0)+IF($O35-$Q35&gt;0,1,0)+IF($S35-$U35&gt;0,1,0)+IF($W35-$Y35&gt;0,1,0)</f>
        <v>2</v>
      </c>
      <c r="AC35" s="35" t="s">
        <v>20</v>
      </c>
      <c r="AD35" s="36">
        <f>IF($G35-$I35&lt;0,1,0)+IF($K35-$M35&lt;0,1,0)+IF($O35-$Q35&lt;0,1,0)+IF($S35-$U35&lt;0,1,0)+IF($W35-$Y35&lt;0,1,0)</f>
        <v>0</v>
      </c>
      <c r="AE35" s="33"/>
      <c r="AF35" s="37">
        <f>IF($AB35-$AD35&gt;0,1,0)</f>
        <v>1</v>
      </c>
      <c r="AG35" s="35" t="s">
        <v>20</v>
      </c>
      <c r="AH35" s="36">
        <f>IF($AB35-$AD35&lt;0,1,0)</f>
        <v>0</v>
      </c>
      <c r="AI35" s="33"/>
      <c r="AJ35" s="33"/>
      <c r="AK35" s="33"/>
      <c r="AM35" s="5"/>
      <c r="AN35" s="39"/>
    </row>
    <row r="36" spans="1:40" ht="14.25" customHeight="1" x14ac:dyDescent="0.25">
      <c r="A36" s="28" t="s">
        <v>5</v>
      </c>
      <c r="B36" s="1" t="str">
        <f>CONCATENATE(D30,"  -  ",D32)</f>
        <v>esa Peltovirta Gurut - Rami Peltovirta Gurut  -  Lars ekberg - Jani Harju</v>
      </c>
      <c r="G36" s="40">
        <v>5</v>
      </c>
      <c r="H36" s="41" t="s">
        <v>20</v>
      </c>
      <c r="I36" s="42">
        <v>11</v>
      </c>
      <c r="J36" s="32"/>
      <c r="K36" s="29">
        <v>6</v>
      </c>
      <c r="L36" s="30" t="s">
        <v>20</v>
      </c>
      <c r="M36" s="31">
        <v>11</v>
      </c>
      <c r="N36" s="32"/>
      <c r="O36" s="29"/>
      <c r="P36" s="30" t="s">
        <v>20</v>
      </c>
      <c r="Q36" s="31"/>
      <c r="R36" s="33"/>
      <c r="S36" s="29"/>
      <c r="T36" s="30" t="s">
        <v>20</v>
      </c>
      <c r="U36" s="31"/>
      <c r="V36" s="33"/>
      <c r="W36" s="29"/>
      <c r="X36" s="30" t="s">
        <v>20</v>
      </c>
      <c r="Y36" s="31"/>
      <c r="Z36" s="32"/>
      <c r="AA36" s="32"/>
      <c r="AB36" s="34">
        <f>IF($G36-$I36&gt;0,1,0)+IF($K36-$M36&gt;0,1,0)+IF($O36-$Q36&gt;0,1,0)+IF($S36-$U36&gt;0,1,0)+IF($W36-$Y36&gt;0,1,0)</f>
        <v>0</v>
      </c>
      <c r="AC36" s="35" t="s">
        <v>20</v>
      </c>
      <c r="AD36" s="36">
        <f>IF($G36-$I36&lt;0,1,0)+IF($K36-$M36&lt;0,1,0)+IF($O36-$Q36&lt;0,1,0)+IF($S36-$U36&lt;0,1,0)+IF($W36-$Y36&lt;0,1,0)</f>
        <v>2</v>
      </c>
      <c r="AE36" s="33"/>
      <c r="AF36" s="37">
        <f>IF($AB36-$AD36&gt;0,1,0)</f>
        <v>0</v>
      </c>
      <c r="AG36" s="35" t="s">
        <v>20</v>
      </c>
      <c r="AH36" s="36">
        <f>IF($AB36-$AD36&lt;0,1,0)</f>
        <v>1</v>
      </c>
      <c r="AI36" s="33"/>
      <c r="AJ36" s="33"/>
      <c r="AK36" s="33"/>
      <c r="AM36" s="5"/>
      <c r="AN36" s="39"/>
    </row>
    <row r="37" spans="1:40" ht="14.25" customHeight="1" x14ac:dyDescent="0.25">
      <c r="A37" s="28"/>
      <c r="B37"/>
      <c r="G37" s="43"/>
      <c r="H37" s="44"/>
      <c r="I37" s="45"/>
      <c r="J37" s="32"/>
      <c r="K37" s="43"/>
      <c r="L37" s="44"/>
      <c r="M37" s="45"/>
      <c r="N37" s="32"/>
      <c r="O37" s="43"/>
      <c r="P37" s="44"/>
      <c r="Q37" s="45"/>
      <c r="R37" s="33"/>
      <c r="S37" s="43"/>
      <c r="T37" s="44"/>
      <c r="U37" s="45"/>
      <c r="V37" s="33"/>
      <c r="W37" s="43"/>
      <c r="X37" s="44"/>
      <c r="Y37" s="45"/>
      <c r="Z37" s="32"/>
      <c r="AA37" s="32"/>
      <c r="AB37" s="34"/>
      <c r="AC37" s="35"/>
      <c r="AD37" s="36"/>
      <c r="AE37" s="33"/>
      <c r="AF37" s="37"/>
      <c r="AG37" s="46"/>
      <c r="AH37" s="36"/>
      <c r="AI37" s="33"/>
      <c r="AJ37" s="33"/>
      <c r="AK37" s="33"/>
      <c r="AM37"/>
      <c r="AN37" s="39"/>
    </row>
    <row r="38" spans="1:40" ht="14.25" customHeight="1" x14ac:dyDescent="0.25">
      <c r="A38" s="28" t="s">
        <v>7</v>
      </c>
      <c r="B38" s="1" t="str">
        <f>CONCATENATE(D29,"  -  ",D32)</f>
        <v>Timo Haavisto KurVi - Keijo Mäntyniemi Kurvi  -  Lars ekberg - Jani Harju</v>
      </c>
      <c r="G38" s="29">
        <v>11</v>
      </c>
      <c r="H38" s="30" t="s">
        <v>20</v>
      </c>
      <c r="I38" s="31">
        <v>7</v>
      </c>
      <c r="J38" s="32"/>
      <c r="K38" s="29">
        <v>11</v>
      </c>
      <c r="L38" s="30" t="s">
        <v>20</v>
      </c>
      <c r="M38" s="31">
        <v>3</v>
      </c>
      <c r="N38" s="32"/>
      <c r="O38" s="29"/>
      <c r="P38" s="30" t="s">
        <v>20</v>
      </c>
      <c r="Q38" s="31"/>
      <c r="R38" s="33"/>
      <c r="S38" s="29"/>
      <c r="T38" s="30" t="s">
        <v>20</v>
      </c>
      <c r="U38" s="31"/>
      <c r="V38" s="33"/>
      <c r="W38" s="29"/>
      <c r="X38" s="30" t="s">
        <v>20</v>
      </c>
      <c r="Y38" s="31"/>
      <c r="Z38" s="32"/>
      <c r="AA38" s="32"/>
      <c r="AB38" s="34">
        <f>IF($G38-$I38&gt;0,1,0)+IF($K38-$M38&gt;0,1,0)+IF($O38-$Q38&gt;0,1,0)+IF($S38-$U38&gt;0,1,0)+IF($W38-$Y38&gt;0,1,0)</f>
        <v>2</v>
      </c>
      <c r="AC38" s="35" t="s">
        <v>20</v>
      </c>
      <c r="AD38" s="36">
        <f>IF($G38-$I38&lt;0,1,0)+IF($K38-$M38&lt;0,1,0)+IF($O38-$Q38&lt;0,1,0)+IF($S38-$U38&lt;0,1,0)+IF($W38-$Y38&lt;0,1,0)</f>
        <v>0</v>
      </c>
      <c r="AE38" s="33"/>
      <c r="AF38" s="37">
        <f>IF($AB38-$AD38&gt;0,1,0)</f>
        <v>1</v>
      </c>
      <c r="AG38" s="35" t="s">
        <v>20</v>
      </c>
      <c r="AH38" s="36">
        <f>IF($AB38-$AD38&lt;0,1,0)</f>
        <v>0</v>
      </c>
      <c r="AI38" s="33"/>
      <c r="AJ38" s="33"/>
      <c r="AK38" s="33"/>
      <c r="AM38" s="5"/>
      <c r="AN38" s="39"/>
    </row>
    <row r="39" spans="1:40" ht="14.25" customHeight="1" x14ac:dyDescent="0.25">
      <c r="A39" s="28" t="s">
        <v>8</v>
      </c>
      <c r="B39" s="1" t="str">
        <f>CONCATENATE(D30,"  -  ",D31)</f>
        <v>esa Peltovirta Gurut - Rami Peltovirta Gurut  -  Kari Jokiranta  SeSi - Topi Välimäki SeSi</v>
      </c>
      <c r="G39" s="29">
        <v>11</v>
      </c>
      <c r="H39" s="30" t="s">
        <v>20</v>
      </c>
      <c r="I39" s="31">
        <v>6</v>
      </c>
      <c r="J39" s="32"/>
      <c r="K39" s="29">
        <v>11</v>
      </c>
      <c r="L39" s="30" t="s">
        <v>20</v>
      </c>
      <c r="M39" s="31">
        <v>4</v>
      </c>
      <c r="N39" s="32"/>
      <c r="O39" s="29"/>
      <c r="P39" s="30" t="s">
        <v>20</v>
      </c>
      <c r="Q39" s="31"/>
      <c r="R39" s="33"/>
      <c r="S39" s="29"/>
      <c r="T39" s="30" t="s">
        <v>20</v>
      </c>
      <c r="U39" s="31"/>
      <c r="V39" s="33"/>
      <c r="W39" s="29"/>
      <c r="X39" s="30" t="s">
        <v>20</v>
      </c>
      <c r="Y39" s="31"/>
      <c r="Z39" s="32"/>
      <c r="AA39" s="32"/>
      <c r="AB39" s="34">
        <f>IF($G39-$I39&gt;0,1,0)+IF($K39-$M39&gt;0,1,0)+IF($O39-$Q39&gt;0,1,0)+IF($S39-$U39&gt;0,1,0)+IF($W39-$Y39&gt;0,1,0)</f>
        <v>2</v>
      </c>
      <c r="AC39" s="35" t="s">
        <v>20</v>
      </c>
      <c r="AD39" s="36">
        <f>IF($G39-$I39&lt;0,1,0)+IF($K39-$M39&lt;0,1,0)+IF($O39-$Q39&lt;0,1,0)+IF($S39-$U39&lt;0,1,0)+IF($W39-$Y39&lt;0,1,0)</f>
        <v>0</v>
      </c>
      <c r="AE39" s="33"/>
      <c r="AF39" s="37">
        <f>IF($AB39-$AD39&gt;0,1,0)</f>
        <v>1</v>
      </c>
      <c r="AG39" s="35" t="s">
        <v>20</v>
      </c>
      <c r="AH39" s="36">
        <f>IF($AB39-$AD39&lt;0,1,0)</f>
        <v>0</v>
      </c>
      <c r="AI39" s="33"/>
      <c r="AJ39" s="33"/>
      <c r="AK39" s="33"/>
      <c r="AM39" s="5"/>
      <c r="AN39" s="39"/>
    </row>
    <row r="40" spans="1:40" ht="14.25" customHeight="1" x14ac:dyDescent="0.25">
      <c r="A40" s="28"/>
      <c r="B40"/>
      <c r="G40" s="43"/>
      <c r="H40" s="44"/>
      <c r="I40" s="45"/>
      <c r="J40" s="32"/>
      <c r="K40" s="43"/>
      <c r="L40" s="44"/>
      <c r="M40" s="45"/>
      <c r="N40" s="32"/>
      <c r="O40" s="43"/>
      <c r="P40" s="44"/>
      <c r="Q40" s="45"/>
      <c r="R40" s="33"/>
      <c r="S40" s="43"/>
      <c r="T40" s="44"/>
      <c r="U40" s="45"/>
      <c r="V40" s="33"/>
      <c r="W40" s="43"/>
      <c r="X40" s="44"/>
      <c r="Y40" s="45"/>
      <c r="Z40" s="32"/>
      <c r="AA40" s="32"/>
      <c r="AB40" s="34"/>
      <c r="AC40" s="35"/>
      <c r="AD40" s="36"/>
      <c r="AE40" s="33"/>
      <c r="AF40" s="37"/>
      <c r="AG40" s="46"/>
      <c r="AH40" s="36"/>
      <c r="AI40" s="33"/>
      <c r="AJ40" s="33"/>
      <c r="AK40" s="33"/>
      <c r="AM40"/>
      <c r="AN40" s="39"/>
    </row>
    <row r="41" spans="1:40" ht="14.25" customHeight="1" x14ac:dyDescent="0.25">
      <c r="A41" s="28" t="s">
        <v>10</v>
      </c>
      <c r="B41" s="1" t="str">
        <f>CONCATENATE(D29,"  -  ",D30)</f>
        <v>Timo Haavisto KurVi - Keijo Mäntyniemi Kurvi  -  esa Peltovirta Gurut - Rami Peltovirta Gurut</v>
      </c>
      <c r="G41" s="29">
        <v>11</v>
      </c>
      <c r="H41" s="30" t="s">
        <v>20</v>
      </c>
      <c r="I41" s="31">
        <v>6</v>
      </c>
      <c r="J41" s="32"/>
      <c r="K41" s="29">
        <v>11</v>
      </c>
      <c r="L41" s="30" t="s">
        <v>20</v>
      </c>
      <c r="M41" s="31">
        <v>4</v>
      </c>
      <c r="N41" s="32"/>
      <c r="O41" s="29"/>
      <c r="P41" s="30" t="s">
        <v>20</v>
      </c>
      <c r="Q41" s="31"/>
      <c r="R41" s="33"/>
      <c r="S41" s="29"/>
      <c r="T41" s="30" t="s">
        <v>20</v>
      </c>
      <c r="U41" s="31"/>
      <c r="V41" s="33"/>
      <c r="W41" s="29"/>
      <c r="X41" s="30" t="s">
        <v>20</v>
      </c>
      <c r="Y41" s="31"/>
      <c r="Z41" s="32"/>
      <c r="AA41" s="32"/>
      <c r="AB41" s="34">
        <f>IF($G41-$I41&gt;0,1,0)+IF($K41-$M41&gt;0,1,0)+IF($O41-$Q41&gt;0,1,0)+IF($S41-$U41&gt;0,1,0)+IF($W41-$Y41&gt;0,1,0)</f>
        <v>2</v>
      </c>
      <c r="AC41" s="35" t="s">
        <v>20</v>
      </c>
      <c r="AD41" s="36">
        <f>IF($G41-$I41&lt;0,1,0)+IF($K41-$M41&lt;0,1,0)+IF($O41-$Q41&lt;0,1,0)+IF($S41-$U41&lt;0,1,0)+IF($W41-$Y41&lt;0,1,0)</f>
        <v>0</v>
      </c>
      <c r="AE41" s="33"/>
      <c r="AF41" s="37">
        <f>IF($AB41-$AD41&gt;0,1,0)</f>
        <v>1</v>
      </c>
      <c r="AG41" s="35" t="s">
        <v>20</v>
      </c>
      <c r="AH41" s="36">
        <f>IF($AB41-$AD41&lt;0,1,0)</f>
        <v>0</v>
      </c>
      <c r="AI41" s="33"/>
      <c r="AJ41" s="33"/>
      <c r="AK41" s="33"/>
      <c r="AM41" s="5"/>
      <c r="AN41" s="39"/>
    </row>
    <row r="42" spans="1:40" ht="14.25" customHeight="1" x14ac:dyDescent="0.25">
      <c r="A42" s="28" t="s">
        <v>11</v>
      </c>
      <c r="B42" s="1" t="str">
        <f>CONCATENATE(D31,"  -  ",D32)</f>
        <v>Kari Jokiranta  SeSi - Topi Välimäki SeSi  -  Lars ekberg - Jani Harju</v>
      </c>
      <c r="G42" s="29">
        <v>9</v>
      </c>
      <c r="H42" s="30" t="s">
        <v>20</v>
      </c>
      <c r="I42" s="31">
        <v>11</v>
      </c>
      <c r="J42" s="32"/>
      <c r="K42" s="29">
        <v>8</v>
      </c>
      <c r="L42" s="30" t="s">
        <v>20</v>
      </c>
      <c r="M42" s="31">
        <v>11</v>
      </c>
      <c r="N42" s="32"/>
      <c r="O42" s="29"/>
      <c r="P42" s="30" t="s">
        <v>20</v>
      </c>
      <c r="Q42" s="31"/>
      <c r="R42" s="33"/>
      <c r="S42" s="29"/>
      <c r="T42" s="30" t="s">
        <v>20</v>
      </c>
      <c r="U42" s="31"/>
      <c r="V42" s="33"/>
      <c r="W42" s="29"/>
      <c r="X42" s="30" t="s">
        <v>20</v>
      </c>
      <c r="Y42" s="31"/>
      <c r="Z42" s="32"/>
      <c r="AA42" s="32"/>
      <c r="AB42" s="47">
        <f>IF($G42-$I42&gt;0,1,0)+IF($K42-$M42&gt;0,1,0)+IF($O42-$Q42&gt;0,1,0)+IF($S42-$U42&gt;0,1,0)+IF($W42-$Y42&gt;0,1,0)</f>
        <v>0</v>
      </c>
      <c r="AC42" s="48" t="s">
        <v>20</v>
      </c>
      <c r="AD42" s="49">
        <f>IF($G42-$I42&lt;0,1,0)+IF($K42-$M42&lt;0,1,0)+IF($O42-$Q42&lt;0,1,0)+IF($S42-$U42&lt;0,1,0)+IF($W42-$Y42&lt;0,1,0)</f>
        <v>2</v>
      </c>
      <c r="AE42" s="33"/>
      <c r="AF42" s="50">
        <f>IF($AB42-$AD42&gt;0,1,0)</f>
        <v>0</v>
      </c>
      <c r="AG42" s="48" t="s">
        <v>20</v>
      </c>
      <c r="AH42" s="49">
        <f>IF($AB42-$AD42&lt;0,1,0)</f>
        <v>1</v>
      </c>
      <c r="AI42" s="33"/>
      <c r="AJ42" s="33"/>
      <c r="AK42" s="33"/>
      <c r="AM42" s="5"/>
      <c r="AN42" s="39"/>
    </row>
  </sheetData>
  <mergeCells count="60">
    <mergeCell ref="AD9:AH9"/>
    <mergeCell ref="E10:I10"/>
    <mergeCell ref="J10:N10"/>
    <mergeCell ref="O10:S10"/>
    <mergeCell ref="T10:X10"/>
    <mergeCell ref="Y10:AC10"/>
    <mergeCell ref="AD10:AH10"/>
    <mergeCell ref="E9:I9"/>
    <mergeCell ref="J9:N9"/>
    <mergeCell ref="O9:S9"/>
    <mergeCell ref="T9:X9"/>
    <mergeCell ref="Y9:AC9"/>
    <mergeCell ref="AD11:AH11"/>
    <mergeCell ref="E12:I12"/>
    <mergeCell ref="J12:N12"/>
    <mergeCell ref="O12:S12"/>
    <mergeCell ref="T12:X12"/>
    <mergeCell ref="Y12:AC12"/>
    <mergeCell ref="AD12:AH12"/>
    <mergeCell ref="E11:I11"/>
    <mergeCell ref="J11:N11"/>
    <mergeCell ref="O11:S11"/>
    <mergeCell ref="T11:X11"/>
    <mergeCell ref="Y11:AC11"/>
    <mergeCell ref="AD13:AH13"/>
    <mergeCell ref="E28:I28"/>
    <mergeCell ref="J28:N28"/>
    <mergeCell ref="O28:S28"/>
    <mergeCell ref="T28:X28"/>
    <mergeCell ref="Y28:AC28"/>
    <mergeCell ref="AD28:AH28"/>
    <mergeCell ref="E13:I13"/>
    <mergeCell ref="J13:N13"/>
    <mergeCell ref="O13:S13"/>
    <mergeCell ref="T13:X13"/>
    <mergeCell ref="Y13:AC13"/>
    <mergeCell ref="AD29:AH29"/>
    <mergeCell ref="E30:I30"/>
    <mergeCell ref="J30:N30"/>
    <mergeCell ref="O30:S30"/>
    <mergeCell ref="T30:X30"/>
    <mergeCell ref="Y30:AC30"/>
    <mergeCell ref="AD30:AH30"/>
    <mergeCell ref="E29:I29"/>
    <mergeCell ref="J29:N29"/>
    <mergeCell ref="O29:S29"/>
    <mergeCell ref="T29:X29"/>
    <mergeCell ref="Y29:AC29"/>
    <mergeCell ref="AD31:AH31"/>
    <mergeCell ref="E32:I32"/>
    <mergeCell ref="J32:N32"/>
    <mergeCell ref="O32:S32"/>
    <mergeCell ref="T32:X32"/>
    <mergeCell ref="Y32:AC32"/>
    <mergeCell ref="AD32:AH32"/>
    <mergeCell ref="E31:I31"/>
    <mergeCell ref="J31:N31"/>
    <mergeCell ref="O31:S31"/>
    <mergeCell ref="T31:X31"/>
    <mergeCell ref="Y31:AC31"/>
  </mergeCells>
  <pageMargins left="0.78749999999999998" right="0.78749999999999998" top="1.05277777777778" bottom="1.05277777777778" header="0.78749999999999998" footer="0.78749999999999998"/>
  <pageSetup paperSize="9" scale="77" firstPageNumber="0" fitToWidth="0" orientation="landscape" verticalDpi="0" r:id="rId1"/>
  <headerFooter>
    <oddHeader>&amp;C&amp;"Times New Roman,Tavallinen"&amp;12&amp;A</oddHeader>
    <oddFooter>&amp;C&amp;"Times New Roman,Tavallinen"&amp;12Sivu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6"/>
  <sheetViews>
    <sheetView tabSelected="1" topLeftCell="C1" zoomScale="90" zoomScaleNormal="90" workbookViewId="0">
      <selection activeCell="J12" sqref="J12"/>
    </sheetView>
  </sheetViews>
  <sheetFormatPr defaultRowHeight="13.8" x14ac:dyDescent="0.25"/>
  <cols>
    <col min="1" max="1" width="2" customWidth="1"/>
    <col min="2" max="2" width="2.77734375" customWidth="1"/>
    <col min="3" max="3" width="5" customWidth="1"/>
    <col min="4" max="4" width="4.109375" customWidth="1"/>
    <col min="5" max="5" width="23.33203125" customWidth="1"/>
    <col min="6" max="6" width="14.77734375" customWidth="1"/>
    <col min="7" max="7" width="21.6640625" style="145" customWidth="1"/>
    <col min="8" max="1025" width="11.33203125"/>
  </cols>
  <sheetData>
    <row r="2" spans="2:11" ht="17.399999999999999" x14ac:dyDescent="0.3">
      <c r="B2" s="211" t="s">
        <v>249</v>
      </c>
    </row>
    <row r="3" spans="2:11" ht="15" x14ac:dyDescent="0.25">
      <c r="B3" s="88" t="s">
        <v>312</v>
      </c>
    </row>
    <row r="5" spans="2:11" ht="15.6" x14ac:dyDescent="0.3">
      <c r="B5" s="173" t="s">
        <v>311</v>
      </c>
    </row>
    <row r="10" spans="2:11" x14ac:dyDescent="0.25">
      <c r="B10" s="1"/>
      <c r="C10" s="52"/>
      <c r="D10" s="52"/>
      <c r="E10" s="52"/>
      <c r="F10" s="17"/>
      <c r="H10" s="1"/>
      <c r="I10" s="1"/>
      <c r="J10" s="1"/>
      <c r="K10" s="1"/>
    </row>
    <row r="11" spans="2:11" x14ac:dyDescent="0.25">
      <c r="B11" s="13"/>
      <c r="C11" s="53">
        <v>1</v>
      </c>
      <c r="D11" s="54" t="s">
        <v>24</v>
      </c>
      <c r="E11" s="24" t="s">
        <v>320</v>
      </c>
      <c r="F11" s="17"/>
      <c r="G11" s="181" t="s">
        <v>329</v>
      </c>
      <c r="H11" s="56"/>
      <c r="I11" s="56"/>
      <c r="J11" s="56"/>
      <c r="K11" s="1"/>
    </row>
    <row r="12" spans="2:11" x14ac:dyDescent="0.25">
      <c r="B12" s="13"/>
      <c r="C12" s="57">
        <v>2</v>
      </c>
      <c r="D12" s="58" t="s">
        <v>25</v>
      </c>
      <c r="E12" s="59" t="s">
        <v>319</v>
      </c>
      <c r="F12" s="175" t="s">
        <v>327</v>
      </c>
      <c r="G12" s="179" t="s">
        <v>319</v>
      </c>
      <c r="H12" s="55"/>
      <c r="I12" s="56"/>
      <c r="J12" s="56"/>
      <c r="K12" s="1"/>
    </row>
    <row r="13" spans="2:11" x14ac:dyDescent="0.25">
      <c r="B13" s="13"/>
      <c r="C13" s="53">
        <v>3</v>
      </c>
      <c r="D13" s="54" t="s">
        <v>26</v>
      </c>
      <c r="E13" s="61" t="s">
        <v>316</v>
      </c>
      <c r="F13" s="175" t="s">
        <v>325</v>
      </c>
      <c r="G13" s="182" t="s">
        <v>322</v>
      </c>
      <c r="H13" s="63"/>
      <c r="I13" s="56"/>
      <c r="J13" s="56"/>
      <c r="K13" s="1"/>
    </row>
    <row r="14" spans="2:11" x14ac:dyDescent="0.25">
      <c r="B14" s="13"/>
      <c r="C14" s="57">
        <v>4</v>
      </c>
      <c r="D14" s="58" t="s">
        <v>27</v>
      </c>
      <c r="E14" s="59" t="s">
        <v>315</v>
      </c>
      <c r="F14" s="17"/>
      <c r="G14" s="183"/>
      <c r="H14" s="212" t="s">
        <v>316</v>
      </c>
      <c r="I14" s="55"/>
      <c r="K14" s="1"/>
    </row>
    <row r="15" spans="2:11" x14ac:dyDescent="0.25">
      <c r="B15" s="13"/>
      <c r="C15" s="53">
        <v>5</v>
      </c>
      <c r="D15" s="54" t="s">
        <v>28</v>
      </c>
      <c r="E15" s="61" t="s">
        <v>318</v>
      </c>
      <c r="F15" s="17" t="s">
        <v>324</v>
      </c>
      <c r="G15" s="184"/>
      <c r="H15" s="212" t="s">
        <v>323</v>
      </c>
      <c r="I15" s="213" t="s">
        <v>323</v>
      </c>
      <c r="K15" s="1"/>
    </row>
    <row r="16" spans="2:11" x14ac:dyDescent="0.25">
      <c r="B16" s="13"/>
      <c r="C16" s="57">
        <v>6</v>
      </c>
      <c r="D16" s="58" t="s">
        <v>29</v>
      </c>
      <c r="E16" s="59" t="s">
        <v>313</v>
      </c>
      <c r="F16" s="175"/>
      <c r="G16" s="179" t="s">
        <v>323</v>
      </c>
      <c r="H16" s="68"/>
      <c r="K16" s="1"/>
    </row>
    <row r="17" spans="2:11" x14ac:dyDescent="0.25">
      <c r="B17" s="13"/>
      <c r="C17" s="53">
        <v>7</v>
      </c>
      <c r="D17" s="54" t="s">
        <v>30</v>
      </c>
      <c r="E17" s="39" t="s">
        <v>321</v>
      </c>
      <c r="F17" s="39" t="s">
        <v>326</v>
      </c>
      <c r="G17" s="185" t="s">
        <v>317</v>
      </c>
      <c r="H17" s="64"/>
      <c r="K17" s="1"/>
    </row>
    <row r="18" spans="2:11" x14ac:dyDescent="0.25">
      <c r="B18" s="13"/>
      <c r="C18" s="57">
        <v>8</v>
      </c>
      <c r="D18" s="58" t="s">
        <v>31</v>
      </c>
      <c r="E18" s="59" t="s">
        <v>317</v>
      </c>
      <c r="F18" s="17"/>
      <c r="G18" s="183" t="s">
        <v>328</v>
      </c>
      <c r="H18" s="56"/>
      <c r="K18" s="1"/>
    </row>
    <row r="20" spans="2:11" x14ac:dyDescent="0.25">
      <c r="H20" s="180" t="s">
        <v>330</v>
      </c>
    </row>
    <row r="26" spans="2:11" x14ac:dyDescent="0.25">
      <c r="E26" t="s">
        <v>268</v>
      </c>
    </row>
  </sheetData>
  <pageMargins left="0.78749999999999998" right="0.78749999999999998" top="1.05277777777778" bottom="1.05277777777778" header="0.78749999999999998" footer="0.78749999999999998"/>
  <pageSetup paperSize="9" firstPageNumber="0" fitToWidth="0" orientation="landscape" verticalDpi="0" r:id="rId1"/>
  <headerFooter>
    <oddHeader>&amp;C&amp;"Times New Roman,Tavallinen"&amp;12&amp;A</oddHeader>
    <oddFooter>&amp;C&amp;"Times New Roman,Tavallinen"&amp;12Sivu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K21"/>
  <sheetViews>
    <sheetView zoomScale="110" zoomScaleNormal="110" workbookViewId="0">
      <selection activeCell="F20" sqref="F20"/>
    </sheetView>
  </sheetViews>
  <sheetFormatPr defaultRowHeight="13.2" x14ac:dyDescent="0.25"/>
  <cols>
    <col min="1" max="1" width="3.21875" customWidth="1"/>
    <col min="2" max="2" width="5.6640625" customWidth="1"/>
    <col min="3" max="3" width="4.88671875" customWidth="1"/>
    <col min="4" max="4" width="5" customWidth="1"/>
    <col min="5" max="5" width="14.109375" customWidth="1"/>
    <col min="6" max="6" width="17.109375" customWidth="1"/>
    <col min="7" max="7" width="15" customWidth="1"/>
    <col min="8" max="1025" width="11.33203125"/>
  </cols>
  <sheetData>
    <row r="6" spans="2:11" ht="15.6" x14ac:dyDescent="0.3">
      <c r="B6" s="173" t="s">
        <v>249</v>
      </c>
    </row>
    <row r="9" spans="2:11" x14ac:dyDescent="0.25">
      <c r="B9" s="172" t="s">
        <v>269</v>
      </c>
    </row>
    <row r="11" spans="2:11" x14ac:dyDescent="0.25">
      <c r="B11" s="1"/>
      <c r="C11" s="52"/>
      <c r="D11" s="52"/>
      <c r="E11" s="52"/>
      <c r="F11" s="17"/>
      <c r="G11" s="1"/>
      <c r="H11" s="1"/>
      <c r="I11" s="1"/>
      <c r="J11" s="1"/>
      <c r="K11" s="1"/>
    </row>
    <row r="12" spans="2:11" x14ac:dyDescent="0.25">
      <c r="B12" s="13"/>
      <c r="C12" s="53">
        <v>1</v>
      </c>
      <c r="D12" s="54" t="s">
        <v>24</v>
      </c>
      <c r="E12" s="24" t="s">
        <v>153</v>
      </c>
      <c r="F12" s="17"/>
      <c r="G12" s="55" t="s">
        <v>278</v>
      </c>
      <c r="H12" s="56"/>
      <c r="I12" s="56"/>
      <c r="J12" s="56"/>
      <c r="K12" s="1"/>
    </row>
    <row r="13" spans="2:11" x14ac:dyDescent="0.25">
      <c r="B13" s="13"/>
      <c r="C13" s="57">
        <v>2</v>
      </c>
      <c r="D13" s="58"/>
      <c r="E13" s="59" t="str">
        <f>IF(B13=0,"",INDEX(Nimet!$A$2:$D$251,B13,4))</f>
        <v/>
      </c>
      <c r="F13" s="175"/>
      <c r="G13" s="67" t="s">
        <v>153</v>
      </c>
      <c r="H13" s="55"/>
      <c r="I13" s="56"/>
      <c r="J13" s="56"/>
      <c r="K13" s="1"/>
    </row>
    <row r="14" spans="2:11" x14ac:dyDescent="0.25">
      <c r="B14" s="13"/>
      <c r="C14" s="53">
        <v>3</v>
      </c>
      <c r="D14" s="54" t="s">
        <v>28</v>
      </c>
      <c r="E14" s="61" t="s">
        <v>177</v>
      </c>
      <c r="F14" s="175" t="s">
        <v>275</v>
      </c>
      <c r="G14" s="62" t="s">
        <v>191</v>
      </c>
      <c r="H14" s="63"/>
      <c r="I14" s="56"/>
      <c r="J14" s="56"/>
      <c r="K14" s="1"/>
    </row>
    <row r="15" spans="2:11" x14ac:dyDescent="0.25">
      <c r="B15" s="13"/>
      <c r="C15" s="57">
        <v>4</v>
      </c>
      <c r="D15" s="58" t="s">
        <v>27</v>
      </c>
      <c r="E15" s="59" t="s">
        <v>191</v>
      </c>
      <c r="F15" s="17"/>
      <c r="G15" s="64"/>
      <c r="H15" s="65"/>
      <c r="I15" s="55" t="s">
        <v>153</v>
      </c>
      <c r="K15" s="1"/>
    </row>
    <row r="16" spans="2:11" x14ac:dyDescent="0.25">
      <c r="B16" s="13"/>
      <c r="C16" s="53">
        <v>5</v>
      </c>
      <c r="D16" s="54" t="s">
        <v>30</v>
      </c>
      <c r="E16" s="61" t="s">
        <v>272</v>
      </c>
      <c r="F16" s="17" t="s">
        <v>274</v>
      </c>
      <c r="G16" s="66"/>
      <c r="H16" s="65"/>
      <c r="I16" t="s">
        <v>273</v>
      </c>
      <c r="K16" s="1"/>
    </row>
    <row r="17" spans="2:11" x14ac:dyDescent="0.25">
      <c r="B17" s="13"/>
      <c r="C17" s="57">
        <v>6</v>
      </c>
      <c r="D17" s="58" t="s">
        <v>29</v>
      </c>
      <c r="E17" s="59" t="s">
        <v>176</v>
      </c>
      <c r="F17" s="175"/>
      <c r="G17" s="67" t="s">
        <v>273</v>
      </c>
      <c r="H17" s="68"/>
      <c r="K17" s="1"/>
    </row>
    <row r="18" spans="2:11" x14ac:dyDescent="0.25">
      <c r="B18" s="13"/>
      <c r="C18" s="53">
        <v>7</v>
      </c>
      <c r="D18" s="54"/>
      <c r="E18" s="39"/>
      <c r="F18" s="39"/>
      <c r="G18" s="68" t="s">
        <v>271</v>
      </c>
      <c r="H18" s="64"/>
      <c r="I18" t="s">
        <v>276</v>
      </c>
      <c r="K18" s="1"/>
    </row>
    <row r="19" spans="2:11" x14ac:dyDescent="0.25">
      <c r="B19" s="13"/>
      <c r="C19" s="57">
        <v>8</v>
      </c>
      <c r="D19" s="58" t="s">
        <v>26</v>
      </c>
      <c r="E19" s="59" t="s">
        <v>270</v>
      </c>
      <c r="F19" s="17"/>
      <c r="G19" s="64" t="s">
        <v>279</v>
      </c>
      <c r="H19" s="56"/>
      <c r="K19" s="1"/>
    </row>
    <row r="21" spans="2:11" x14ac:dyDescent="0.25">
      <c r="G21" t="s">
        <v>277</v>
      </c>
    </row>
  </sheetData>
  <pageMargins left="0.78749999999999998" right="0.78749999999999998" top="1.05277777777778" bottom="1.05277777777778" header="0.78749999999999998" footer="0.78749999999999998"/>
  <pageSetup paperSize="9" firstPageNumber="0" fitToWidth="0" orientation="landscape" verticalDpi="0" r:id="rId1"/>
  <headerFooter>
    <oddHeader>&amp;C&amp;"Times New Roman,Tavallinen"&amp;12&amp;A</oddHeader>
    <oddFooter>&amp;C&amp;"Times New Roman,Tavallinen"&amp;12Sivu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43" zoomScale="61" zoomScaleNormal="61" workbookViewId="0">
      <selection activeCell="A97" sqref="A97"/>
    </sheetView>
  </sheetViews>
  <sheetFormatPr defaultRowHeight="13.2" x14ac:dyDescent="0.25"/>
  <cols>
    <col min="1" max="1" width="92.44140625" style="1"/>
    <col min="2" max="2" width="11.88671875" style="1"/>
    <col min="3" max="3" width="4.88671875"/>
    <col min="4" max="1025" width="8.5546875"/>
  </cols>
  <sheetData>
    <row r="1" spans="1:6" x14ac:dyDescent="0.25">
      <c r="A1" s="70"/>
      <c r="B1" s="71"/>
      <c r="C1" s="1"/>
    </row>
    <row r="2" spans="1:6" x14ac:dyDescent="0.25">
      <c r="A2" s="1" t="s">
        <v>32</v>
      </c>
      <c r="B2"/>
    </row>
    <row r="4" spans="1:6" x14ac:dyDescent="0.25">
      <c r="A4" s="1" t="s">
        <v>33</v>
      </c>
      <c r="B4"/>
      <c r="E4" t="s">
        <v>34</v>
      </c>
    </row>
    <row r="5" spans="1:6" x14ac:dyDescent="0.25">
      <c r="A5" s="1" t="s">
        <v>35</v>
      </c>
      <c r="B5"/>
      <c r="E5" t="s">
        <v>34</v>
      </c>
    </row>
    <row r="6" spans="1:6" x14ac:dyDescent="0.25">
      <c r="A6" s="1" t="s">
        <v>36</v>
      </c>
      <c r="B6"/>
      <c r="E6" t="s">
        <v>37</v>
      </c>
    </row>
    <row r="7" spans="1:6" x14ac:dyDescent="0.25">
      <c r="A7" s="1" t="s">
        <v>38</v>
      </c>
      <c r="B7"/>
      <c r="E7" t="s">
        <v>37</v>
      </c>
      <c r="F7">
        <v>3</v>
      </c>
    </row>
    <row r="8" spans="1:6" x14ac:dyDescent="0.25">
      <c r="A8" s="1" t="s">
        <v>39</v>
      </c>
      <c r="B8"/>
      <c r="E8" t="s">
        <v>40</v>
      </c>
    </row>
    <row r="9" spans="1:6" x14ac:dyDescent="0.25">
      <c r="A9" s="1" t="s">
        <v>41</v>
      </c>
      <c r="B9"/>
      <c r="D9">
        <v>8</v>
      </c>
      <c r="E9" t="s">
        <v>34</v>
      </c>
    </row>
    <row r="10" spans="1:6" x14ac:dyDescent="0.25">
      <c r="A10" s="1" t="s">
        <v>42</v>
      </c>
      <c r="B10"/>
      <c r="D10">
        <v>3</v>
      </c>
      <c r="E10" t="s">
        <v>34</v>
      </c>
    </row>
    <row r="11" spans="1:6" x14ac:dyDescent="0.25">
      <c r="A11" s="1" t="s">
        <v>43</v>
      </c>
      <c r="B11" s="1" t="s">
        <v>44</v>
      </c>
      <c r="D11">
        <v>1</v>
      </c>
      <c r="E11" t="s">
        <v>34</v>
      </c>
      <c r="F11">
        <v>3</v>
      </c>
    </row>
    <row r="12" spans="1:6" x14ac:dyDescent="0.25">
      <c r="A12" s="1" t="s">
        <v>45</v>
      </c>
      <c r="B12"/>
      <c r="D12">
        <v>9</v>
      </c>
      <c r="E12" t="s">
        <v>34</v>
      </c>
    </row>
    <row r="13" spans="1:6" x14ac:dyDescent="0.25">
      <c r="A13" s="1" t="s">
        <v>46</v>
      </c>
      <c r="B13"/>
      <c r="E13" t="s">
        <v>47</v>
      </c>
    </row>
    <row r="14" spans="1:6" x14ac:dyDescent="0.25">
      <c r="A14" s="1" t="s">
        <v>48</v>
      </c>
      <c r="B14"/>
    </row>
    <row r="15" spans="1:6" x14ac:dyDescent="0.25">
      <c r="A15" s="1" t="s">
        <v>49</v>
      </c>
      <c r="B15" s="1" t="s">
        <v>50</v>
      </c>
      <c r="D15">
        <v>2</v>
      </c>
      <c r="E15" t="s">
        <v>34</v>
      </c>
      <c r="F15">
        <v>3</v>
      </c>
    </row>
    <row r="16" spans="1:6" x14ac:dyDescent="0.25">
      <c r="A16" s="1" t="s">
        <v>51</v>
      </c>
      <c r="B16"/>
      <c r="E16" t="s">
        <v>47</v>
      </c>
    </row>
    <row r="17" spans="1:6" x14ac:dyDescent="0.25">
      <c r="A17" s="1" t="s">
        <v>52</v>
      </c>
      <c r="B17"/>
      <c r="E17" t="s">
        <v>34</v>
      </c>
    </row>
    <row r="18" spans="1:6" x14ac:dyDescent="0.25">
      <c r="A18" s="1" t="s">
        <v>53</v>
      </c>
      <c r="B18"/>
      <c r="E18" t="s">
        <v>34</v>
      </c>
    </row>
    <row r="19" spans="1:6" x14ac:dyDescent="0.25">
      <c r="A19" s="1" t="s">
        <v>54</v>
      </c>
      <c r="B19"/>
      <c r="E19" t="s">
        <v>34</v>
      </c>
      <c r="F19">
        <v>3</v>
      </c>
    </row>
    <row r="20" spans="1:6" x14ac:dyDescent="0.25">
      <c r="A20" s="1" t="s">
        <v>55</v>
      </c>
      <c r="B20"/>
      <c r="D20">
        <v>6</v>
      </c>
      <c r="E20" t="s">
        <v>34</v>
      </c>
    </row>
    <row r="21" spans="1:6" x14ac:dyDescent="0.25">
      <c r="A21" s="1" t="s">
        <v>56</v>
      </c>
      <c r="B21"/>
      <c r="D21">
        <v>4</v>
      </c>
      <c r="E21" t="s">
        <v>34</v>
      </c>
    </row>
    <row r="22" spans="1:6" x14ac:dyDescent="0.25">
      <c r="A22" s="1" t="s">
        <v>57</v>
      </c>
      <c r="B22"/>
      <c r="E22" t="s">
        <v>58</v>
      </c>
    </row>
    <row r="23" spans="1:6" x14ac:dyDescent="0.25">
      <c r="A23" s="1" t="s">
        <v>59</v>
      </c>
      <c r="B23"/>
      <c r="E23" t="s">
        <v>34</v>
      </c>
    </row>
    <row r="24" spans="1:6" x14ac:dyDescent="0.25">
      <c r="A24" s="1" t="s">
        <v>60</v>
      </c>
      <c r="B24" s="1" t="s">
        <v>61</v>
      </c>
      <c r="E24" t="s">
        <v>34</v>
      </c>
    </row>
    <row r="25" spans="1:6" x14ac:dyDescent="0.25">
      <c r="A25" s="1" t="s">
        <v>62</v>
      </c>
      <c r="B25"/>
      <c r="E25" t="s">
        <v>34</v>
      </c>
    </row>
    <row r="26" spans="1:6" x14ac:dyDescent="0.25">
      <c r="A26" s="1" t="s">
        <v>63</v>
      </c>
      <c r="B26"/>
      <c r="E26" t="s">
        <v>34</v>
      </c>
    </row>
    <row r="27" spans="1:6" x14ac:dyDescent="0.25">
      <c r="A27" s="1" t="s">
        <v>64</v>
      </c>
      <c r="B27"/>
      <c r="D27">
        <v>5</v>
      </c>
      <c r="E27" t="s">
        <v>34</v>
      </c>
    </row>
    <row r="28" spans="1:6" x14ac:dyDescent="0.25">
      <c r="A28" s="1" t="s">
        <v>65</v>
      </c>
      <c r="B28"/>
      <c r="E28" t="s">
        <v>34</v>
      </c>
    </row>
    <row r="29" spans="1:6" x14ac:dyDescent="0.25">
      <c r="A29" s="1" t="s">
        <v>66</v>
      </c>
      <c r="B29"/>
      <c r="E29" t="s">
        <v>34</v>
      </c>
    </row>
    <row r="30" spans="1:6" x14ac:dyDescent="0.25">
      <c r="A30" s="1" t="s">
        <v>67</v>
      </c>
      <c r="B30"/>
      <c r="C30">
        <v>26</v>
      </c>
    </row>
    <row r="32" spans="1:6" x14ac:dyDescent="0.25">
      <c r="A32" s="1" t="s">
        <v>68</v>
      </c>
      <c r="B32"/>
    </row>
    <row r="34" spans="1:2" x14ac:dyDescent="0.25">
      <c r="A34" s="1" t="s">
        <v>42</v>
      </c>
      <c r="B34"/>
    </row>
    <row r="35" spans="1:2" x14ac:dyDescent="0.25">
      <c r="A35" s="1" t="s">
        <v>69</v>
      </c>
      <c r="B35"/>
    </row>
    <row r="36" spans="1:2" x14ac:dyDescent="0.25">
      <c r="A36" s="1" t="s">
        <v>70</v>
      </c>
      <c r="B36"/>
    </row>
    <row r="37" spans="1:2" x14ac:dyDescent="0.25">
      <c r="A37" s="1" t="s">
        <v>43</v>
      </c>
      <c r="B37" s="1" t="s">
        <v>44</v>
      </c>
    </row>
    <row r="38" spans="1:2" x14ac:dyDescent="0.25">
      <c r="A38" s="1" t="s">
        <v>71</v>
      </c>
      <c r="B38"/>
    </row>
    <row r="39" spans="1:2" x14ac:dyDescent="0.25">
      <c r="A39" s="1" t="s">
        <v>72</v>
      </c>
      <c r="B39"/>
    </row>
    <row r="40" spans="1:2" x14ac:dyDescent="0.25">
      <c r="A40" s="1" t="s">
        <v>49</v>
      </c>
      <c r="B40" s="1" t="s">
        <v>50</v>
      </c>
    </row>
    <row r="41" spans="1:2" x14ac:dyDescent="0.25">
      <c r="A41" s="1" t="s">
        <v>52</v>
      </c>
      <c r="B41"/>
    </row>
    <row r="42" spans="1:2" x14ac:dyDescent="0.25">
      <c r="A42" s="1" t="s">
        <v>73</v>
      </c>
      <c r="B42"/>
    </row>
    <row r="43" spans="1:2" x14ac:dyDescent="0.25">
      <c r="A43" s="1" t="s">
        <v>55</v>
      </c>
      <c r="B43"/>
    </row>
    <row r="44" spans="1:2" x14ac:dyDescent="0.25">
      <c r="A44" s="1" t="s">
        <v>56</v>
      </c>
      <c r="B44"/>
    </row>
    <row r="45" spans="1:2" x14ac:dyDescent="0.25">
      <c r="A45" s="1" t="s">
        <v>57</v>
      </c>
      <c r="B45"/>
    </row>
    <row r="46" spans="1:2" x14ac:dyDescent="0.25">
      <c r="A46" s="1" t="s">
        <v>74</v>
      </c>
      <c r="B46"/>
    </row>
    <row r="47" spans="1:2" x14ac:dyDescent="0.25">
      <c r="A47" s="1" t="s">
        <v>75</v>
      </c>
      <c r="B47"/>
    </row>
    <row r="48" spans="1:2" x14ac:dyDescent="0.25">
      <c r="A48" s="1" t="s">
        <v>36</v>
      </c>
      <c r="B48"/>
    </row>
    <row r="49" spans="1:3" x14ac:dyDescent="0.25">
      <c r="A49" s="1" t="s">
        <v>38</v>
      </c>
      <c r="B49"/>
    </row>
    <row r="50" spans="1:3" x14ac:dyDescent="0.25">
      <c r="A50" s="1" t="s">
        <v>41</v>
      </c>
      <c r="B50"/>
    </row>
    <row r="51" spans="1:3" x14ac:dyDescent="0.25">
      <c r="A51" s="1" t="s">
        <v>64</v>
      </c>
      <c r="B51"/>
    </row>
    <row r="52" spans="1:3" x14ac:dyDescent="0.25">
      <c r="A52" s="1" t="s">
        <v>39</v>
      </c>
      <c r="B52"/>
      <c r="C52">
        <v>19</v>
      </c>
    </row>
    <row r="53" spans="1:3" x14ac:dyDescent="0.25">
      <c r="A53" s="1" t="s">
        <v>76</v>
      </c>
      <c r="B53"/>
    </row>
    <row r="55" spans="1:3" x14ac:dyDescent="0.25">
      <c r="A55" s="1" t="s">
        <v>77</v>
      </c>
      <c r="B55"/>
    </row>
    <row r="57" spans="1:3" x14ac:dyDescent="0.25">
      <c r="A57" s="1" t="s">
        <v>48</v>
      </c>
      <c r="B57"/>
    </row>
    <row r="58" spans="1:3" x14ac:dyDescent="0.25">
      <c r="A58" s="1" t="s">
        <v>51</v>
      </c>
      <c r="B58"/>
    </row>
    <row r="59" spans="1:3" x14ac:dyDescent="0.25">
      <c r="A59" s="1" t="s">
        <v>52</v>
      </c>
      <c r="B59"/>
    </row>
    <row r="60" spans="1:3" x14ac:dyDescent="0.25">
      <c r="A60" s="1" t="s">
        <v>78</v>
      </c>
      <c r="B60"/>
    </row>
    <row r="61" spans="1:3" x14ac:dyDescent="0.25">
      <c r="A61" s="1" t="s">
        <v>79</v>
      </c>
      <c r="B61"/>
    </row>
    <row r="62" spans="1:3" x14ac:dyDescent="0.25">
      <c r="A62" s="1" t="s">
        <v>80</v>
      </c>
      <c r="B62"/>
    </row>
    <row r="63" spans="1:3" x14ac:dyDescent="0.25">
      <c r="A63" s="1" t="s">
        <v>81</v>
      </c>
      <c r="B63"/>
    </row>
    <row r="64" spans="1:3" x14ac:dyDescent="0.25">
      <c r="A64" s="1" t="s">
        <v>54</v>
      </c>
      <c r="B64"/>
    </row>
    <row r="65" spans="1:3" x14ac:dyDescent="0.25">
      <c r="A65" s="1" t="s">
        <v>59</v>
      </c>
      <c r="B65"/>
    </row>
    <row r="66" spans="1:3" x14ac:dyDescent="0.25">
      <c r="A66" s="1" t="s">
        <v>60</v>
      </c>
      <c r="B66" s="1" t="s">
        <v>61</v>
      </c>
    </row>
    <row r="67" spans="1:3" x14ac:dyDescent="0.25">
      <c r="A67" s="1" t="s">
        <v>62</v>
      </c>
      <c r="B67"/>
    </row>
    <row r="68" spans="1:3" x14ac:dyDescent="0.25">
      <c r="A68" s="1" t="s">
        <v>63</v>
      </c>
      <c r="B68"/>
      <c r="C68">
        <v>12</v>
      </c>
    </row>
    <row r="69" spans="1:3" x14ac:dyDescent="0.25">
      <c r="A69" s="1" t="s">
        <v>82</v>
      </c>
      <c r="B69"/>
    </row>
    <row r="70" spans="1:3" x14ac:dyDescent="0.25">
      <c r="A70" s="1" t="s">
        <v>83</v>
      </c>
      <c r="B70"/>
    </row>
    <row r="72" spans="1:3" x14ac:dyDescent="0.25">
      <c r="A72" s="1" t="s">
        <v>84</v>
      </c>
      <c r="B72"/>
    </row>
    <row r="73" spans="1:3" x14ac:dyDescent="0.25">
      <c r="A73" s="1" t="s">
        <v>85</v>
      </c>
      <c r="B73"/>
    </row>
    <row r="74" spans="1:3" x14ac:dyDescent="0.25">
      <c r="A74" s="1" t="s">
        <v>86</v>
      </c>
      <c r="B74"/>
    </row>
    <row r="75" spans="1:3" x14ac:dyDescent="0.25">
      <c r="A75" s="1" t="s">
        <v>87</v>
      </c>
      <c r="B75"/>
    </row>
    <row r="76" spans="1:3" x14ac:dyDescent="0.25">
      <c r="A76" s="1" t="s">
        <v>88</v>
      </c>
      <c r="B76"/>
    </row>
    <row r="77" spans="1:3" x14ac:dyDescent="0.25">
      <c r="A77" s="1" t="s">
        <v>89</v>
      </c>
      <c r="B77"/>
    </row>
    <row r="78" spans="1:3" x14ac:dyDescent="0.25">
      <c r="A78" s="1" t="s">
        <v>90</v>
      </c>
      <c r="B78"/>
    </row>
    <row r="79" spans="1:3" ht="12.3" customHeight="1" x14ac:dyDescent="0.25">
      <c r="A79" s="72" t="s">
        <v>91</v>
      </c>
      <c r="B79"/>
    </row>
    <row r="80" spans="1:3" ht="19.649999999999999" customHeight="1" x14ac:dyDescent="0.25">
      <c r="A80" s="72"/>
    </row>
    <row r="81" spans="1:3" x14ac:dyDescent="0.25">
      <c r="A81" s="1" t="s">
        <v>92</v>
      </c>
    </row>
    <row r="82" spans="1:3" x14ac:dyDescent="0.25">
      <c r="A82" s="1" t="s">
        <v>93</v>
      </c>
    </row>
    <row r="83" spans="1:3" x14ac:dyDescent="0.25">
      <c r="A83" s="1" t="s">
        <v>94</v>
      </c>
    </row>
    <row r="84" spans="1:3" x14ac:dyDescent="0.25">
      <c r="A84" s="1" t="s">
        <v>95</v>
      </c>
      <c r="C84">
        <v>13</v>
      </c>
    </row>
    <row r="85" spans="1:3" x14ac:dyDescent="0.25">
      <c r="A85" s="1" t="s">
        <v>96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topLeftCell="A43" zoomScale="61" zoomScaleNormal="61" workbookViewId="0">
      <selection activeCell="C84" sqref="C84"/>
    </sheetView>
  </sheetViews>
  <sheetFormatPr defaultRowHeight="13.2" x14ac:dyDescent="0.25"/>
  <cols>
    <col min="1" max="1" width="4.44140625"/>
    <col min="2" max="2" width="49.21875"/>
    <col min="3" max="3" width="8.5546875"/>
    <col min="4" max="4" width="49.77734375"/>
    <col min="5" max="1025" width="8.5546875"/>
  </cols>
  <sheetData>
    <row r="1" spans="1:6" ht="13.8" x14ac:dyDescent="0.25">
      <c r="A1" s="73" t="s">
        <v>97</v>
      </c>
      <c r="B1" s="73" t="s">
        <v>98</v>
      </c>
      <c r="C1" s="73" t="s">
        <v>99</v>
      </c>
      <c r="D1" s="73" t="s">
        <v>100</v>
      </c>
      <c r="E1" s="74"/>
      <c r="F1" s="74"/>
    </row>
    <row r="2" spans="1:6" ht="15.6" x14ac:dyDescent="0.3">
      <c r="A2" s="74">
        <v>1</v>
      </c>
      <c r="B2" s="75" t="s">
        <v>101</v>
      </c>
      <c r="C2" s="76" t="s">
        <v>102</v>
      </c>
      <c r="D2" s="74" t="str">
        <f t="shared" ref="D2:D65" si="0">IF(B2="","",CONCATENATE(B2,", ",C2))</f>
        <v>Anttila Arto, Gurut</v>
      </c>
      <c r="E2" s="74"/>
      <c r="F2" s="74"/>
    </row>
    <row r="3" spans="1:6" ht="15.6" x14ac:dyDescent="0.3">
      <c r="A3" s="74">
        <v>2</v>
      </c>
      <c r="B3" s="75" t="s">
        <v>103</v>
      </c>
      <c r="C3" s="76" t="s">
        <v>102</v>
      </c>
      <c r="D3" s="74" t="str">
        <f t="shared" si="0"/>
        <v>Anttila Kalle, Gurut</v>
      </c>
      <c r="E3" s="74"/>
      <c r="F3" s="74"/>
    </row>
    <row r="4" spans="1:6" ht="15.6" x14ac:dyDescent="0.3">
      <c r="A4" s="74">
        <v>3</v>
      </c>
      <c r="B4" s="75" t="s">
        <v>104</v>
      </c>
      <c r="C4" s="76" t="s">
        <v>102</v>
      </c>
      <c r="D4" s="74" t="str">
        <f t="shared" si="0"/>
        <v>Peltovirta Rami, Gurut</v>
      </c>
      <c r="E4" s="74"/>
      <c r="F4" s="74"/>
    </row>
    <row r="5" spans="1:6" ht="15.6" x14ac:dyDescent="0.3">
      <c r="A5" s="74">
        <v>4</v>
      </c>
      <c r="B5" s="75" t="s">
        <v>105</v>
      </c>
      <c r="C5" s="76" t="s">
        <v>106</v>
      </c>
      <c r="D5" s="74" t="str">
        <f t="shared" si="0"/>
        <v>Pörn Christoffer, Halex</v>
      </c>
      <c r="E5" s="74"/>
      <c r="F5" s="74"/>
    </row>
    <row r="6" spans="1:6" ht="15.6" x14ac:dyDescent="0.3">
      <c r="A6" s="74">
        <v>5</v>
      </c>
      <c r="B6" s="75" t="s">
        <v>107</v>
      </c>
      <c r="C6" s="76" t="s">
        <v>108</v>
      </c>
      <c r="D6" s="74" t="str">
        <f t="shared" si="0"/>
        <v>Norrbo Peter, Isojoki</v>
      </c>
      <c r="E6" s="74"/>
      <c r="F6" s="74"/>
    </row>
    <row r="7" spans="1:6" ht="15.6" x14ac:dyDescent="0.3">
      <c r="A7" s="74">
        <v>6</v>
      </c>
      <c r="B7" s="75" t="s">
        <v>109</v>
      </c>
      <c r="C7" s="76" t="s">
        <v>110</v>
      </c>
      <c r="D7" s="74" t="str">
        <f t="shared" si="0"/>
        <v>Bergfors Jonas, KoKu</v>
      </c>
      <c r="E7" s="74"/>
      <c r="F7" s="74"/>
    </row>
    <row r="8" spans="1:6" ht="15.6" x14ac:dyDescent="0.3">
      <c r="A8" s="74">
        <v>7</v>
      </c>
      <c r="B8" s="75" t="s">
        <v>111</v>
      </c>
      <c r="C8" s="76" t="s">
        <v>110</v>
      </c>
      <c r="D8" s="74" t="str">
        <f t="shared" si="0"/>
        <v>Bergfors Mårten, KoKu</v>
      </c>
      <c r="E8" s="74"/>
      <c r="F8" s="74"/>
    </row>
    <row r="9" spans="1:6" ht="15.6" x14ac:dyDescent="0.3">
      <c r="A9" s="74">
        <v>8</v>
      </c>
      <c r="B9" s="75" t="s">
        <v>112</v>
      </c>
      <c r="C9" s="76" t="s">
        <v>110</v>
      </c>
      <c r="D9" s="74" t="str">
        <f t="shared" si="0"/>
        <v>Dahlström Jukka, KoKu</v>
      </c>
      <c r="E9" s="74"/>
      <c r="F9" s="74"/>
    </row>
    <row r="10" spans="1:6" ht="15.6" x14ac:dyDescent="0.3">
      <c r="A10" s="74">
        <v>9</v>
      </c>
      <c r="B10" s="75" t="s">
        <v>113</v>
      </c>
      <c r="C10" s="76" t="s">
        <v>110</v>
      </c>
      <c r="D10" s="74" t="str">
        <f t="shared" si="0"/>
        <v>Gammelgård Levi, KoKu</v>
      </c>
      <c r="E10" s="74"/>
      <c r="F10" s="74"/>
    </row>
    <row r="11" spans="1:6" ht="15.6" x14ac:dyDescent="0.3">
      <c r="A11" s="74">
        <v>10</v>
      </c>
      <c r="B11" s="75" t="s">
        <v>114</v>
      </c>
      <c r="C11" s="76" t="s">
        <v>110</v>
      </c>
      <c r="D11" s="74" t="str">
        <f t="shared" si="0"/>
        <v>Hagen Vanja, KoKu</v>
      </c>
      <c r="E11" s="74"/>
      <c r="F11" s="74"/>
    </row>
    <row r="12" spans="1:6" ht="15.6" x14ac:dyDescent="0.3">
      <c r="A12" s="74">
        <v>11</v>
      </c>
      <c r="B12" s="75" t="s">
        <v>115</v>
      </c>
      <c r="C12" s="76" t="s">
        <v>110</v>
      </c>
      <c r="D12" s="74" t="str">
        <f t="shared" si="0"/>
        <v>Herrgård Bo-Eric, KoKu</v>
      </c>
      <c r="E12" s="74"/>
      <c r="F12" s="74"/>
    </row>
    <row r="13" spans="1:6" ht="15.6" x14ac:dyDescent="0.3">
      <c r="A13" s="74">
        <v>12</v>
      </c>
      <c r="B13" s="75" t="s">
        <v>116</v>
      </c>
      <c r="C13" s="76" t="s">
        <v>110</v>
      </c>
      <c r="D13" s="74" t="str">
        <f t="shared" si="0"/>
        <v>Holmqvist Hampus, KoKu</v>
      </c>
      <c r="E13" s="74"/>
      <c r="F13" s="74"/>
    </row>
    <row r="14" spans="1:6" ht="15.6" x14ac:dyDescent="0.3">
      <c r="A14" s="74">
        <v>13</v>
      </c>
      <c r="B14" s="75" t="s">
        <v>117</v>
      </c>
      <c r="C14" s="76" t="s">
        <v>110</v>
      </c>
      <c r="D14" s="74" t="str">
        <f t="shared" si="0"/>
        <v>Ingman Mats, KoKu</v>
      </c>
      <c r="E14" s="74"/>
      <c r="F14" s="74"/>
    </row>
    <row r="15" spans="1:6" ht="15.6" x14ac:dyDescent="0.3">
      <c r="A15" s="74">
        <v>14</v>
      </c>
      <c r="B15" s="75" t="s">
        <v>118</v>
      </c>
      <c r="C15" s="76" t="s">
        <v>110</v>
      </c>
      <c r="D15" s="74" t="str">
        <f t="shared" si="0"/>
        <v>Klockars Isak, KoKu</v>
      </c>
      <c r="E15" s="74"/>
      <c r="F15" s="74"/>
    </row>
    <row r="16" spans="1:6" ht="15.6" x14ac:dyDescent="0.3">
      <c r="A16" s="74">
        <v>15</v>
      </c>
      <c r="B16" s="75" t="s">
        <v>119</v>
      </c>
      <c r="C16" s="76" t="s">
        <v>110</v>
      </c>
      <c r="D16" s="74" t="str">
        <f t="shared" si="0"/>
        <v>Lerviks Bengt, KoKu</v>
      </c>
      <c r="E16" s="74"/>
      <c r="F16" s="74"/>
    </row>
    <row r="17" spans="1:6" ht="15.6" x14ac:dyDescent="0.3">
      <c r="A17" s="74">
        <v>16</v>
      </c>
      <c r="B17" s="75" t="s">
        <v>120</v>
      </c>
      <c r="C17" s="76" t="s">
        <v>110</v>
      </c>
      <c r="D17" s="74" t="str">
        <f t="shared" si="0"/>
        <v>Leskinen Janne, KoKu</v>
      </c>
      <c r="E17" s="74"/>
      <c r="F17" s="74"/>
    </row>
    <row r="18" spans="1:6" ht="15.6" x14ac:dyDescent="0.3">
      <c r="A18" s="74">
        <v>17</v>
      </c>
      <c r="B18" s="75" t="s">
        <v>121</v>
      </c>
      <c r="C18" s="76" t="s">
        <v>110</v>
      </c>
      <c r="D18" s="74" t="str">
        <f t="shared" si="0"/>
        <v>Levander Sam, KoKu</v>
      </c>
      <c r="E18" s="74"/>
      <c r="F18" s="74"/>
    </row>
    <row r="19" spans="1:6" ht="15.6" x14ac:dyDescent="0.3">
      <c r="A19" s="74">
        <v>18</v>
      </c>
      <c r="B19" s="75" t="s">
        <v>122</v>
      </c>
      <c r="C19" s="76" t="s">
        <v>110</v>
      </c>
      <c r="D19" s="74" t="str">
        <f t="shared" si="0"/>
        <v>Levälahti Gideon, KoKu</v>
      </c>
      <c r="E19" s="74"/>
      <c r="F19" s="74"/>
    </row>
    <row r="20" spans="1:6" ht="15.6" x14ac:dyDescent="0.3">
      <c r="A20" s="74">
        <v>19</v>
      </c>
      <c r="B20" s="75" t="s">
        <v>123</v>
      </c>
      <c r="C20" s="76" t="s">
        <v>110</v>
      </c>
      <c r="D20" s="74" t="str">
        <f t="shared" si="0"/>
        <v>Paro Rune, KoKu</v>
      </c>
      <c r="E20" s="74"/>
      <c r="F20" s="74"/>
    </row>
    <row r="21" spans="1:6" ht="15.6" x14ac:dyDescent="0.3">
      <c r="A21" s="74">
        <v>20</v>
      </c>
      <c r="B21" s="75" t="s">
        <v>124</v>
      </c>
      <c r="C21" s="76" t="s">
        <v>110</v>
      </c>
      <c r="D21" s="74" t="str">
        <f t="shared" si="0"/>
        <v>Risku Jarkko, KoKu</v>
      </c>
      <c r="E21" s="74"/>
      <c r="F21" s="74"/>
    </row>
    <row r="22" spans="1:6" ht="15.6" x14ac:dyDescent="0.3">
      <c r="A22" s="74">
        <v>21</v>
      </c>
      <c r="B22" s="75" t="s">
        <v>125</v>
      </c>
      <c r="C22" s="76" t="s">
        <v>110</v>
      </c>
      <c r="D22" s="74" t="str">
        <f t="shared" si="0"/>
        <v>Rosenberg Fanny, KoKu</v>
      </c>
      <c r="E22" s="74"/>
      <c r="F22" s="74"/>
    </row>
    <row r="23" spans="1:6" ht="15.6" x14ac:dyDescent="0.3">
      <c r="A23" s="74">
        <v>22</v>
      </c>
      <c r="B23" s="75" t="s">
        <v>126</v>
      </c>
      <c r="C23" s="76" t="s">
        <v>110</v>
      </c>
      <c r="D23" s="74" t="str">
        <f t="shared" si="0"/>
        <v>Rosenqvist Johannes, KoKu</v>
      </c>
      <c r="E23" s="74"/>
      <c r="F23" s="74"/>
    </row>
    <row r="24" spans="1:6" ht="15.6" x14ac:dyDescent="0.3">
      <c r="A24" s="74">
        <v>23</v>
      </c>
      <c r="B24" s="75" t="s">
        <v>127</v>
      </c>
      <c r="C24" s="76" t="s">
        <v>110</v>
      </c>
      <c r="D24" s="74" t="str">
        <f t="shared" si="0"/>
        <v>Rönn Johan, KoKu</v>
      </c>
      <c r="E24" s="74"/>
      <c r="F24" s="74"/>
    </row>
    <row r="25" spans="1:6" ht="15.6" x14ac:dyDescent="0.3">
      <c r="A25" s="74">
        <v>24</v>
      </c>
      <c r="B25" s="75" t="s">
        <v>128</v>
      </c>
      <c r="C25" s="76" t="s">
        <v>110</v>
      </c>
      <c r="D25" s="74" t="str">
        <f t="shared" si="0"/>
        <v>Rönnback Emilia, KoKu</v>
      </c>
      <c r="E25" s="74"/>
      <c r="F25" s="74"/>
    </row>
    <row r="26" spans="1:6" ht="15.6" x14ac:dyDescent="0.3">
      <c r="A26" s="74">
        <v>25</v>
      </c>
      <c r="B26" s="75" t="s">
        <v>129</v>
      </c>
      <c r="C26" s="76" t="s">
        <v>110</v>
      </c>
      <c r="D26" s="74" t="str">
        <f t="shared" si="0"/>
        <v>Strandback Frida, KoKu</v>
      </c>
      <c r="E26" s="74"/>
      <c r="F26" s="74"/>
    </row>
    <row r="27" spans="1:6" ht="15.6" x14ac:dyDescent="0.3">
      <c r="A27" s="74">
        <v>26</v>
      </c>
      <c r="B27" s="75" t="s">
        <v>130</v>
      </c>
      <c r="C27" s="76" t="s">
        <v>110</v>
      </c>
      <c r="D27" s="74" t="str">
        <f t="shared" si="0"/>
        <v>Strandback Oscar, KoKu</v>
      </c>
      <c r="E27" s="74"/>
      <c r="F27" s="74"/>
    </row>
    <row r="28" spans="1:6" ht="15.6" x14ac:dyDescent="0.3">
      <c r="A28" s="74">
        <v>27</v>
      </c>
      <c r="B28" s="75" t="s">
        <v>131</v>
      </c>
      <c r="C28" s="76" t="s">
        <v>110</v>
      </c>
      <c r="D28" s="74" t="str">
        <f t="shared" si="0"/>
        <v>Ström Börje, KoKu</v>
      </c>
      <c r="E28" s="74"/>
      <c r="F28" s="74"/>
    </row>
    <row r="29" spans="1:6" ht="15.6" x14ac:dyDescent="0.3">
      <c r="A29" s="74">
        <v>28</v>
      </c>
      <c r="B29" s="75" t="s">
        <v>132</v>
      </c>
      <c r="C29" s="76" t="s">
        <v>110</v>
      </c>
      <c r="D29" s="74" t="str">
        <f t="shared" si="0"/>
        <v>Styrylski-Palka Julius, KoKu</v>
      </c>
      <c r="E29" s="74"/>
      <c r="F29" s="74"/>
    </row>
    <row r="30" spans="1:6" ht="15.6" x14ac:dyDescent="0.3">
      <c r="A30" s="74">
        <v>29</v>
      </c>
      <c r="B30" s="75" t="s">
        <v>133</v>
      </c>
      <c r="C30" s="76" t="s">
        <v>110</v>
      </c>
      <c r="D30" s="74" t="str">
        <f t="shared" si="0"/>
        <v>Vuorenmaa Jouni, KoKu</v>
      </c>
      <c r="E30" s="74"/>
      <c r="F30" s="74"/>
    </row>
    <row r="31" spans="1:6" ht="15.6" x14ac:dyDescent="0.3">
      <c r="A31" s="74">
        <v>30</v>
      </c>
      <c r="B31" s="75" t="s">
        <v>134</v>
      </c>
      <c r="C31" s="76" t="s">
        <v>135</v>
      </c>
      <c r="D31" s="74" t="str">
        <f t="shared" si="0"/>
        <v>Asunmaa Kai, KurVi</v>
      </c>
      <c r="E31" s="74"/>
      <c r="F31" s="74"/>
    </row>
    <row r="32" spans="1:6" ht="15.6" x14ac:dyDescent="0.3">
      <c r="A32" s="74">
        <v>31</v>
      </c>
      <c r="B32" s="75" t="s">
        <v>136</v>
      </c>
      <c r="C32" s="76" t="s">
        <v>135</v>
      </c>
      <c r="D32" s="74" t="str">
        <f t="shared" si="0"/>
        <v>Haavisto Timo, KurVi</v>
      </c>
      <c r="E32" s="74"/>
      <c r="F32" s="74"/>
    </row>
    <row r="33" spans="1:6" ht="15.6" x14ac:dyDescent="0.3">
      <c r="A33" s="74">
        <v>32</v>
      </c>
      <c r="B33" s="75" t="s">
        <v>137</v>
      </c>
      <c r="C33" s="76" t="s">
        <v>135</v>
      </c>
      <c r="D33" s="74" t="str">
        <f t="shared" si="0"/>
        <v>Lindroos Jukka, KurVi</v>
      </c>
      <c r="E33" s="74"/>
      <c r="F33" s="74"/>
    </row>
    <row r="34" spans="1:6" ht="15.6" x14ac:dyDescent="0.3">
      <c r="A34" s="74">
        <v>33</v>
      </c>
      <c r="B34" s="75" t="s">
        <v>138</v>
      </c>
      <c r="C34" s="76" t="s">
        <v>135</v>
      </c>
      <c r="D34" s="74" t="str">
        <f t="shared" si="0"/>
        <v>Lindroos Sisu, KurVi</v>
      </c>
      <c r="E34" s="74"/>
      <c r="F34" s="74"/>
    </row>
    <row r="35" spans="1:6" ht="15.6" x14ac:dyDescent="0.3">
      <c r="A35" s="74">
        <v>34</v>
      </c>
      <c r="B35" s="75" t="s">
        <v>139</v>
      </c>
      <c r="C35" s="76" t="s">
        <v>135</v>
      </c>
      <c r="D35" s="74" t="str">
        <f t="shared" si="0"/>
        <v>Mäntyniemi Keijo, KurVi</v>
      </c>
      <c r="E35" s="74"/>
      <c r="F35" s="74"/>
    </row>
    <row r="36" spans="1:6" ht="15.6" x14ac:dyDescent="0.3">
      <c r="A36" s="74">
        <v>35</v>
      </c>
      <c r="B36" s="75" t="s">
        <v>140</v>
      </c>
      <c r="C36" s="76" t="s">
        <v>135</v>
      </c>
      <c r="D36" s="74" t="str">
        <f t="shared" si="0"/>
        <v>Siltanen Juha, KurVi</v>
      </c>
      <c r="E36" s="74"/>
      <c r="F36" s="74"/>
    </row>
    <row r="37" spans="1:6" ht="15.6" x14ac:dyDescent="0.3">
      <c r="A37" s="74">
        <v>36</v>
      </c>
      <c r="B37" s="75" t="s">
        <v>141</v>
      </c>
      <c r="C37" s="76" t="s">
        <v>142</v>
      </c>
      <c r="D37" s="74" t="str">
        <f t="shared" si="0"/>
        <v>Wennman Henrik, Riemu</v>
      </c>
      <c r="E37" s="74"/>
      <c r="F37" s="74"/>
    </row>
    <row r="38" spans="1:6" ht="15.6" x14ac:dyDescent="0.3">
      <c r="A38" s="74">
        <v>37</v>
      </c>
      <c r="B38" s="75" t="s">
        <v>143</v>
      </c>
      <c r="C38" s="76" t="s">
        <v>50</v>
      </c>
      <c r="D38" s="74" t="str">
        <f t="shared" si="0"/>
        <v>Antinoja Jari, SeSi</v>
      </c>
      <c r="E38" s="74"/>
      <c r="F38" s="74"/>
    </row>
    <row r="39" spans="1:6" ht="15.6" x14ac:dyDescent="0.3">
      <c r="A39" s="74">
        <v>38</v>
      </c>
      <c r="B39" s="75" t="s">
        <v>144</v>
      </c>
      <c r="C39" s="76" t="s">
        <v>50</v>
      </c>
      <c r="D39" s="74" t="str">
        <f t="shared" si="0"/>
        <v>Jokiranta Kari, SeSi</v>
      </c>
      <c r="E39" s="74"/>
      <c r="F39" s="74"/>
    </row>
    <row r="40" spans="1:6" ht="15.6" x14ac:dyDescent="0.3">
      <c r="A40" s="74">
        <v>39</v>
      </c>
      <c r="B40" s="75" t="s">
        <v>145</v>
      </c>
      <c r="C40" s="76" t="s">
        <v>50</v>
      </c>
      <c r="D40" s="74" t="str">
        <f t="shared" si="0"/>
        <v>Jokiranta Risto, SeSi</v>
      </c>
      <c r="E40" s="74"/>
      <c r="F40" s="74"/>
    </row>
    <row r="41" spans="1:6" ht="15.6" x14ac:dyDescent="0.3">
      <c r="A41" s="74">
        <v>40</v>
      </c>
      <c r="B41" s="75" t="s">
        <v>146</v>
      </c>
      <c r="C41" s="76" t="s">
        <v>50</v>
      </c>
      <c r="D41" s="74" t="str">
        <f t="shared" si="0"/>
        <v>Julmala Juha, SeSi</v>
      </c>
      <c r="E41" s="74"/>
      <c r="F41" s="74"/>
    </row>
    <row r="42" spans="1:6" ht="15.6" x14ac:dyDescent="0.3">
      <c r="A42" s="74">
        <v>41</v>
      </c>
      <c r="B42" s="75" t="s">
        <v>147</v>
      </c>
      <c r="C42" s="76" t="s">
        <v>50</v>
      </c>
      <c r="D42" s="74" t="str">
        <f t="shared" si="0"/>
        <v>Mäkelä Mika, SeSi</v>
      </c>
      <c r="E42" s="74"/>
      <c r="F42" s="74"/>
    </row>
    <row r="43" spans="1:6" ht="15.6" x14ac:dyDescent="0.3">
      <c r="A43" s="74">
        <v>42</v>
      </c>
      <c r="B43" s="75" t="s">
        <v>148</v>
      </c>
      <c r="C43" s="76" t="s">
        <v>50</v>
      </c>
      <c r="D43" s="74" t="str">
        <f t="shared" si="0"/>
        <v>Pääkkö Alice, SeSi</v>
      </c>
      <c r="E43" s="74"/>
      <c r="F43" s="74"/>
    </row>
    <row r="44" spans="1:6" ht="15.6" x14ac:dyDescent="0.3">
      <c r="A44" s="74">
        <v>43</v>
      </c>
      <c r="B44" s="75" t="s">
        <v>149</v>
      </c>
      <c r="C44" s="76" t="s">
        <v>50</v>
      </c>
      <c r="D44" s="74" t="str">
        <f t="shared" si="0"/>
        <v>Repetti Vesa-Matti, SeSi</v>
      </c>
      <c r="E44" s="74"/>
      <c r="F44" s="74"/>
    </row>
    <row r="45" spans="1:6" ht="15.6" x14ac:dyDescent="0.3">
      <c r="A45" s="74">
        <v>44</v>
      </c>
      <c r="B45" s="75" t="s">
        <v>150</v>
      </c>
      <c r="C45" s="76" t="s">
        <v>50</v>
      </c>
      <c r="D45" s="74" t="str">
        <f t="shared" si="0"/>
        <v>Tevaniemi Juhani, SeSi</v>
      </c>
      <c r="E45" s="74"/>
      <c r="F45" s="74"/>
    </row>
    <row r="46" spans="1:6" ht="15.6" x14ac:dyDescent="0.3">
      <c r="A46" s="74">
        <v>45</v>
      </c>
      <c r="B46" s="75" t="s">
        <v>151</v>
      </c>
      <c r="C46" s="76" t="s">
        <v>50</v>
      </c>
      <c r="D46" s="74" t="str">
        <f t="shared" si="0"/>
        <v>Övermark Pekka, SeSi</v>
      </c>
      <c r="E46" s="74"/>
      <c r="F46" s="74"/>
    </row>
    <row r="47" spans="1:6" ht="15.6" x14ac:dyDescent="0.3">
      <c r="A47" s="74">
        <v>46</v>
      </c>
      <c r="B47" s="77" t="s">
        <v>152</v>
      </c>
      <c r="C47" s="76" t="s">
        <v>50</v>
      </c>
      <c r="D47" s="74" t="str">
        <f t="shared" si="0"/>
        <v>Paaso Ilkka, SeSi</v>
      </c>
      <c r="E47" s="74"/>
      <c r="F47" s="74"/>
    </row>
    <row r="48" spans="1:6" ht="15.6" x14ac:dyDescent="0.3">
      <c r="A48" s="74">
        <v>47</v>
      </c>
      <c r="B48" s="75" t="s">
        <v>153</v>
      </c>
      <c r="C48" s="76" t="s">
        <v>50</v>
      </c>
      <c r="D48" s="74" t="str">
        <f t="shared" si="0"/>
        <v>Paaso Sakari, SeSi</v>
      </c>
      <c r="E48" s="74"/>
      <c r="F48" s="74"/>
    </row>
    <row r="49" spans="1:6" ht="15.6" x14ac:dyDescent="0.3">
      <c r="A49" s="74">
        <v>48</v>
      </c>
      <c r="B49" s="77" t="s">
        <v>154</v>
      </c>
      <c r="C49" s="76" t="s">
        <v>50</v>
      </c>
      <c r="D49" s="74" t="str">
        <f t="shared" si="0"/>
        <v>Wallius Esa, SeSi</v>
      </c>
      <c r="E49" s="74"/>
      <c r="F49" s="74"/>
    </row>
    <row r="50" spans="1:6" ht="15.6" x14ac:dyDescent="0.3">
      <c r="A50" s="74">
        <v>49</v>
      </c>
      <c r="B50" s="75" t="s">
        <v>155</v>
      </c>
      <c r="C50" s="76" t="s">
        <v>50</v>
      </c>
      <c r="D50" s="74" t="str">
        <f t="shared" si="0"/>
        <v>Mäkinen Mikael, SeSi</v>
      </c>
      <c r="E50" s="74"/>
      <c r="F50" s="74"/>
    </row>
    <row r="51" spans="1:6" ht="15.6" x14ac:dyDescent="0.3">
      <c r="A51" s="74">
        <v>50</v>
      </c>
      <c r="B51" s="75" t="s">
        <v>156</v>
      </c>
      <c r="C51" s="76"/>
      <c r="D51" s="74" t="str">
        <f t="shared" si="0"/>
        <v xml:space="preserve">Puustjärvi Jesse, </v>
      </c>
      <c r="E51" s="74"/>
      <c r="F51" s="74"/>
    </row>
    <row r="52" spans="1:6" ht="15.6" x14ac:dyDescent="0.3">
      <c r="A52" s="74">
        <v>51</v>
      </c>
      <c r="B52" s="75" t="s">
        <v>157</v>
      </c>
      <c r="C52" s="76" t="s">
        <v>158</v>
      </c>
      <c r="D52" s="74" t="str">
        <f t="shared" si="0"/>
        <v>Övermark Niko, Lappajärvi</v>
      </c>
      <c r="E52" s="74"/>
      <c r="F52" s="74"/>
    </row>
    <row r="53" spans="1:6" ht="15" x14ac:dyDescent="0.25">
      <c r="A53" s="74">
        <v>52</v>
      </c>
      <c r="B53" s="78" t="s">
        <v>159</v>
      </c>
      <c r="C53" s="79" t="s">
        <v>160</v>
      </c>
      <c r="D53" s="74" t="str">
        <f t="shared" si="0"/>
        <v>Harju Jani, Vaasa</v>
      </c>
      <c r="E53" s="74"/>
      <c r="F53" s="74"/>
    </row>
    <row r="54" spans="1:6" ht="15" x14ac:dyDescent="0.25">
      <c r="A54" s="74">
        <v>53</v>
      </c>
      <c r="B54" s="78" t="s">
        <v>161</v>
      </c>
      <c r="C54" s="79" t="s">
        <v>102</v>
      </c>
      <c r="D54" s="74" t="str">
        <f t="shared" si="0"/>
        <v>Mäki-harja Jukka, Gurut</v>
      </c>
      <c r="E54" s="74"/>
      <c r="F54" s="74"/>
    </row>
    <row r="55" spans="1:6" ht="15" x14ac:dyDescent="0.25">
      <c r="A55" s="74">
        <v>54</v>
      </c>
      <c r="B55" s="78" t="s">
        <v>162</v>
      </c>
      <c r="C55" s="79" t="s">
        <v>163</v>
      </c>
      <c r="D55" s="74" t="str">
        <f t="shared" si="0"/>
        <v>Tuomela Ville, JuVo</v>
      </c>
      <c r="E55" s="74"/>
      <c r="F55" s="74"/>
    </row>
    <row r="56" spans="1:6" ht="15" x14ac:dyDescent="0.25">
      <c r="A56" s="74">
        <v>55</v>
      </c>
      <c r="B56" s="78" t="s">
        <v>164</v>
      </c>
      <c r="C56" s="79" t="s">
        <v>165</v>
      </c>
      <c r="D56" s="74" t="str">
        <f t="shared" si="0"/>
        <v>Petka Michaek, Rauma</v>
      </c>
      <c r="E56" s="74"/>
      <c r="F56" s="74"/>
    </row>
    <row r="57" spans="1:6" ht="15" x14ac:dyDescent="0.25">
      <c r="A57" s="74">
        <v>56</v>
      </c>
      <c r="B57" s="78" t="s">
        <v>166</v>
      </c>
      <c r="C57" s="79" t="s">
        <v>167</v>
      </c>
      <c r="D57" s="74" t="str">
        <f t="shared" si="0"/>
        <v>Belov Nikolai, Por-83</v>
      </c>
      <c r="E57" s="74"/>
      <c r="F57" s="74"/>
    </row>
    <row r="58" spans="1:6" ht="15" x14ac:dyDescent="0.25">
      <c r="A58" s="74">
        <v>57</v>
      </c>
      <c r="B58" s="78" t="s">
        <v>168</v>
      </c>
      <c r="C58" s="79" t="s">
        <v>167</v>
      </c>
      <c r="D58" s="74" t="str">
        <f t="shared" si="0"/>
        <v>Taavela Juuso, Por-83</v>
      </c>
      <c r="E58" s="74"/>
      <c r="F58" s="74"/>
    </row>
    <row r="59" spans="1:6" ht="15" x14ac:dyDescent="0.25">
      <c r="A59" s="74">
        <v>58</v>
      </c>
      <c r="B59" s="78" t="s">
        <v>169</v>
      </c>
      <c r="C59" s="79" t="s">
        <v>167</v>
      </c>
      <c r="D59" s="74" t="str">
        <f t="shared" si="0"/>
        <v>Taavela Petri, Por-83</v>
      </c>
      <c r="E59" s="74"/>
      <c r="F59" s="74"/>
    </row>
    <row r="60" spans="1:6" ht="15" x14ac:dyDescent="0.25">
      <c r="A60" s="74">
        <v>59</v>
      </c>
      <c r="B60" s="78" t="s">
        <v>170</v>
      </c>
      <c r="C60" s="79" t="s">
        <v>102</v>
      </c>
      <c r="D60" s="74" t="str">
        <f t="shared" si="0"/>
        <v>Peltovirta Vesa, Gurut</v>
      </c>
      <c r="E60" s="74"/>
      <c r="F60" s="74"/>
    </row>
    <row r="61" spans="1:6" ht="15" x14ac:dyDescent="0.25">
      <c r="A61" s="74">
        <v>60</v>
      </c>
      <c r="B61" s="78" t="s">
        <v>171</v>
      </c>
      <c r="C61" s="79" t="s">
        <v>102</v>
      </c>
      <c r="D61" s="74" t="str">
        <f t="shared" si="0"/>
        <v>Kalliomäki Jukka, Gurut</v>
      </c>
      <c r="E61" s="74"/>
      <c r="F61" s="74"/>
    </row>
    <row r="62" spans="1:6" ht="15" x14ac:dyDescent="0.25">
      <c r="A62" s="74">
        <v>61</v>
      </c>
      <c r="B62" s="78" t="s">
        <v>172</v>
      </c>
      <c r="C62" s="79" t="s">
        <v>50</v>
      </c>
      <c r="D62" s="74" t="str">
        <f t="shared" si="0"/>
        <v>Edberg Lars, SeSi</v>
      </c>
      <c r="E62" s="74"/>
      <c r="F62" s="74"/>
    </row>
    <row r="63" spans="1:6" ht="15" x14ac:dyDescent="0.25">
      <c r="A63" s="74">
        <v>62</v>
      </c>
      <c r="B63" s="78" t="s">
        <v>173</v>
      </c>
      <c r="C63" s="79" t="s">
        <v>165</v>
      </c>
      <c r="D63" s="74" t="str">
        <f t="shared" si="0"/>
        <v>Hot Zelfir, Rauma</v>
      </c>
      <c r="E63" s="74"/>
      <c r="F63" s="74"/>
    </row>
    <row r="64" spans="1:6" ht="15" x14ac:dyDescent="0.25">
      <c r="A64" s="74">
        <v>63</v>
      </c>
      <c r="B64" s="78" t="s">
        <v>174</v>
      </c>
      <c r="C64" s="79" t="s">
        <v>167</v>
      </c>
      <c r="D64" s="74" t="str">
        <f t="shared" si="0"/>
        <v>Hänninen Paavo, Por-83</v>
      </c>
      <c r="E64" s="74"/>
      <c r="F64" s="74"/>
    </row>
    <row r="65" spans="1:6" ht="15" x14ac:dyDescent="0.25">
      <c r="A65" s="74">
        <v>64</v>
      </c>
      <c r="B65" s="78" t="s">
        <v>175</v>
      </c>
      <c r="C65" s="79" t="s">
        <v>167</v>
      </c>
      <c r="D65" s="74" t="str">
        <f t="shared" si="0"/>
        <v>Kähtävä Konsta, Por-83</v>
      </c>
      <c r="E65" s="74"/>
      <c r="F65" s="74"/>
    </row>
    <row r="66" spans="1:6" ht="15" x14ac:dyDescent="0.25">
      <c r="A66" s="74">
        <v>65</v>
      </c>
      <c r="B66" s="78" t="s">
        <v>176</v>
      </c>
      <c r="C66" s="79" t="s">
        <v>50</v>
      </c>
      <c r="D66" s="74" t="str">
        <f t="shared" ref="D66:D129" si="1">IF(B66="","",CONCATENATE(B66,", ",C66))</f>
        <v>Haapoja Akseli, SeSi</v>
      </c>
      <c r="E66" s="74"/>
      <c r="F66" s="74"/>
    </row>
    <row r="67" spans="1:6" ht="15" x14ac:dyDescent="0.25">
      <c r="A67" s="74">
        <v>66</v>
      </c>
      <c r="B67" s="78" t="s">
        <v>177</v>
      </c>
      <c r="C67" s="79" t="s">
        <v>50</v>
      </c>
      <c r="D67" s="74" t="str">
        <f t="shared" si="1"/>
        <v>Nappari Eetu, SeSi</v>
      </c>
      <c r="E67" s="74"/>
      <c r="F67" s="74"/>
    </row>
    <row r="68" spans="1:6" ht="15" x14ac:dyDescent="0.25">
      <c r="A68" s="74">
        <v>67</v>
      </c>
      <c r="B68" s="78" t="s">
        <v>178</v>
      </c>
      <c r="C68" s="79" t="s">
        <v>167</v>
      </c>
      <c r="D68" s="74" t="str">
        <f t="shared" si="1"/>
        <v>Karuaho Kalle, Por-83</v>
      </c>
      <c r="E68" s="74"/>
      <c r="F68" s="74"/>
    </row>
    <row r="69" spans="1:6" x14ac:dyDescent="0.25">
      <c r="A69" s="74">
        <v>68</v>
      </c>
      <c r="B69" s="79" t="s">
        <v>179</v>
      </c>
      <c r="C69" s="79" t="s">
        <v>167</v>
      </c>
      <c r="D69" s="74" t="str">
        <f t="shared" si="1"/>
        <v>Belov Aleksei, Por-83</v>
      </c>
      <c r="E69" s="74"/>
      <c r="F69" s="74"/>
    </row>
    <row r="70" spans="1:6" x14ac:dyDescent="0.25">
      <c r="A70" s="74">
        <v>69</v>
      </c>
      <c r="B70" s="79" t="s">
        <v>180</v>
      </c>
      <c r="C70" s="79" t="s">
        <v>61</v>
      </c>
      <c r="D70" s="74" t="str">
        <f t="shared" si="1"/>
        <v>Byron Papakastrisios , BTK Halex</v>
      </c>
      <c r="E70" s="74"/>
      <c r="F70" s="74"/>
    </row>
    <row r="71" spans="1:6" x14ac:dyDescent="0.25">
      <c r="A71" s="74">
        <v>70</v>
      </c>
      <c r="B71" s="1" t="s">
        <v>60</v>
      </c>
      <c r="C71" s="79" t="s">
        <v>61</v>
      </c>
      <c r="D71" s="74" t="str">
        <f t="shared" si="1"/>
        <v>Simon Strömberg, BTK Halex</v>
      </c>
      <c r="E71" s="74"/>
      <c r="F71" s="74"/>
    </row>
    <row r="72" spans="1:6" x14ac:dyDescent="0.25">
      <c r="A72" s="74">
        <v>71</v>
      </c>
      <c r="B72" s="79" t="s">
        <v>181</v>
      </c>
      <c r="C72" s="79" t="s">
        <v>61</v>
      </c>
      <c r="D72" s="74" t="str">
        <f t="shared" si="1"/>
        <v>Isak Porthin, BTK Halex</v>
      </c>
      <c r="E72" s="74"/>
      <c r="F72" s="74"/>
    </row>
    <row r="73" spans="1:6" x14ac:dyDescent="0.25">
      <c r="A73" s="74">
        <v>72</v>
      </c>
      <c r="B73" s="79" t="s">
        <v>182</v>
      </c>
      <c r="C73" s="79" t="s">
        <v>61</v>
      </c>
      <c r="D73" s="74" t="str">
        <f t="shared" si="1"/>
        <v>Arik Porthin, BTK Halex</v>
      </c>
      <c r="E73" s="74"/>
      <c r="F73" s="74"/>
    </row>
    <row r="74" spans="1:6" x14ac:dyDescent="0.25">
      <c r="A74" s="74">
        <v>73</v>
      </c>
      <c r="B74" s="79" t="s">
        <v>183</v>
      </c>
      <c r="C74" s="79" t="s">
        <v>167</v>
      </c>
      <c r="D74" s="74" t="str">
        <f t="shared" si="1"/>
        <v>Belov Julia, Por-83</v>
      </c>
      <c r="E74" s="74"/>
      <c r="F74" s="74"/>
    </row>
    <row r="75" spans="1:6" x14ac:dyDescent="0.25">
      <c r="A75" s="74">
        <v>74</v>
      </c>
      <c r="B75" s="79" t="s">
        <v>184</v>
      </c>
      <c r="C75" s="79" t="s">
        <v>50</v>
      </c>
      <c r="D75" s="74" t="str">
        <f t="shared" si="1"/>
        <v>Välimäki Topi, SeSi</v>
      </c>
      <c r="E75" s="74"/>
      <c r="F75" s="74"/>
    </row>
    <row r="76" spans="1:6" x14ac:dyDescent="0.25">
      <c r="A76" s="74">
        <v>75</v>
      </c>
      <c r="B76" s="79" t="s">
        <v>185</v>
      </c>
      <c r="C76" s="79"/>
      <c r="D76" s="74" t="str">
        <f t="shared" si="1"/>
        <v xml:space="preserve">Lilijie Li , </v>
      </c>
      <c r="E76" s="74"/>
      <c r="F76" s="74"/>
    </row>
    <row r="77" spans="1:6" x14ac:dyDescent="0.25">
      <c r="A77" s="74">
        <v>76</v>
      </c>
      <c r="B77" s="79" t="s">
        <v>186</v>
      </c>
      <c r="C77" s="79"/>
      <c r="D77" s="74" t="str">
        <f t="shared" si="1"/>
        <v xml:space="preserve">Kaarineva Ismo, </v>
      </c>
      <c r="E77" s="74"/>
      <c r="F77" s="74"/>
    </row>
    <row r="78" spans="1:6" x14ac:dyDescent="0.25">
      <c r="A78" s="74">
        <v>77</v>
      </c>
      <c r="B78" s="79" t="s">
        <v>187</v>
      </c>
      <c r="C78" s="79" t="s">
        <v>167</v>
      </c>
      <c r="D78" s="74" t="str">
        <f t="shared" si="1"/>
        <v>Heljala Mika, Por-83</v>
      </c>
      <c r="E78" s="74"/>
      <c r="F78" s="74"/>
    </row>
    <row r="79" spans="1:6" x14ac:dyDescent="0.25">
      <c r="A79" s="74">
        <v>78</v>
      </c>
      <c r="B79" s="79" t="s">
        <v>188</v>
      </c>
      <c r="C79" s="79" t="s">
        <v>167</v>
      </c>
      <c r="D79" s="74" t="str">
        <f t="shared" si="1"/>
        <v>heljala Anni, Por-83</v>
      </c>
      <c r="E79" s="74"/>
      <c r="F79" s="74"/>
    </row>
    <row r="80" spans="1:6" x14ac:dyDescent="0.25">
      <c r="A80" s="74">
        <v>79</v>
      </c>
      <c r="B80" s="79" t="s">
        <v>189</v>
      </c>
      <c r="C80" s="79" t="s">
        <v>61</v>
      </c>
      <c r="D80" s="74" t="str">
        <f t="shared" si="1"/>
        <v>Porthin Thomas, BTK Halex</v>
      </c>
      <c r="E80" s="74"/>
      <c r="F80" s="74"/>
    </row>
    <row r="81" spans="1:6" x14ac:dyDescent="0.25">
      <c r="A81" s="74">
        <v>80</v>
      </c>
      <c r="B81" s="79" t="s">
        <v>190</v>
      </c>
      <c r="C81" s="79" t="s">
        <v>167</v>
      </c>
      <c r="D81" s="74" t="str">
        <f t="shared" si="1"/>
        <v>Rantala Julius, Por-83</v>
      </c>
      <c r="E81" s="74"/>
      <c r="F81" s="74"/>
    </row>
    <row r="82" spans="1:6" x14ac:dyDescent="0.25">
      <c r="A82" s="74">
        <v>81</v>
      </c>
      <c r="B82" s="79" t="s">
        <v>191</v>
      </c>
      <c r="C82" s="79" t="s">
        <v>167</v>
      </c>
      <c r="D82" s="74" t="str">
        <f t="shared" si="1"/>
        <v>Tomberg Kalle, Por-83</v>
      </c>
      <c r="E82" s="74"/>
      <c r="F82" s="74"/>
    </row>
    <row r="83" spans="1:6" x14ac:dyDescent="0.25">
      <c r="A83" s="74">
        <v>82</v>
      </c>
      <c r="B83" s="79" t="s">
        <v>246</v>
      </c>
      <c r="C83" s="79" t="s">
        <v>167</v>
      </c>
      <c r="D83" s="74" t="str">
        <f t="shared" si="1"/>
        <v>Niko Aitto-oja, Por-83</v>
      </c>
      <c r="E83" s="74"/>
      <c r="F83" s="74"/>
    </row>
    <row r="84" spans="1:6" x14ac:dyDescent="0.25">
      <c r="A84" s="74">
        <v>83</v>
      </c>
      <c r="B84" s="79"/>
      <c r="C84" s="79"/>
      <c r="D84" s="74" t="str">
        <f t="shared" si="1"/>
        <v/>
      </c>
      <c r="E84" s="74"/>
      <c r="F84" s="74"/>
    </row>
    <row r="85" spans="1:6" x14ac:dyDescent="0.25">
      <c r="A85" s="74">
        <v>84</v>
      </c>
      <c r="B85" s="79"/>
      <c r="C85" s="79"/>
      <c r="D85" s="74" t="str">
        <f t="shared" si="1"/>
        <v/>
      </c>
      <c r="E85" s="74"/>
      <c r="F85" s="74"/>
    </row>
    <row r="86" spans="1:6" x14ac:dyDescent="0.25">
      <c r="A86" s="74">
        <v>85</v>
      </c>
      <c r="B86" s="79"/>
      <c r="C86" s="79"/>
      <c r="D86" s="74" t="str">
        <f t="shared" si="1"/>
        <v/>
      </c>
      <c r="E86" s="74"/>
      <c r="F86" s="74"/>
    </row>
    <row r="87" spans="1:6" x14ac:dyDescent="0.25">
      <c r="A87" s="74">
        <v>86</v>
      </c>
      <c r="B87" s="79"/>
      <c r="C87" s="79"/>
      <c r="D87" s="74" t="str">
        <f t="shared" si="1"/>
        <v/>
      </c>
      <c r="E87" s="74"/>
      <c r="F87" s="74"/>
    </row>
    <row r="88" spans="1:6" x14ac:dyDescent="0.25">
      <c r="A88" s="74">
        <v>87</v>
      </c>
      <c r="B88" s="79"/>
      <c r="C88" s="79"/>
      <c r="D88" s="74" t="str">
        <f t="shared" si="1"/>
        <v/>
      </c>
      <c r="E88" s="74"/>
      <c r="F88" s="74"/>
    </row>
    <row r="89" spans="1:6" x14ac:dyDescent="0.25">
      <c r="A89" s="74">
        <v>88</v>
      </c>
      <c r="B89" s="79"/>
      <c r="C89" s="79"/>
      <c r="D89" s="74" t="str">
        <f t="shared" si="1"/>
        <v/>
      </c>
      <c r="E89" s="74"/>
      <c r="F89" s="74"/>
    </row>
    <row r="90" spans="1:6" x14ac:dyDescent="0.25">
      <c r="A90" s="74">
        <v>89</v>
      </c>
      <c r="B90" s="79"/>
      <c r="C90" s="79"/>
      <c r="D90" s="74" t="str">
        <f t="shared" si="1"/>
        <v/>
      </c>
      <c r="E90" s="74"/>
      <c r="F90" s="74"/>
    </row>
    <row r="91" spans="1:6" x14ac:dyDescent="0.25">
      <c r="A91" s="74">
        <v>90</v>
      </c>
      <c r="B91" s="79"/>
      <c r="C91" s="79"/>
      <c r="D91" s="74" t="str">
        <f t="shared" si="1"/>
        <v/>
      </c>
      <c r="E91" s="74"/>
      <c r="F91" s="74"/>
    </row>
    <row r="92" spans="1:6" x14ac:dyDescent="0.25">
      <c r="A92" s="74">
        <v>91</v>
      </c>
      <c r="B92" s="79"/>
      <c r="C92" s="79"/>
      <c r="D92" s="74" t="str">
        <f t="shared" si="1"/>
        <v/>
      </c>
      <c r="E92" s="74"/>
      <c r="F92" s="74"/>
    </row>
    <row r="93" spans="1:6" x14ac:dyDescent="0.25">
      <c r="A93" s="74">
        <v>92</v>
      </c>
      <c r="B93" s="79"/>
      <c r="C93" s="79"/>
      <c r="D93" s="74" t="str">
        <f t="shared" si="1"/>
        <v/>
      </c>
      <c r="E93" s="74"/>
      <c r="F93" s="74"/>
    </row>
    <row r="94" spans="1:6" x14ac:dyDescent="0.25">
      <c r="A94" s="74">
        <v>93</v>
      </c>
      <c r="B94" s="79"/>
      <c r="C94" s="79"/>
      <c r="D94" s="74" t="str">
        <f t="shared" si="1"/>
        <v/>
      </c>
      <c r="E94" s="74"/>
      <c r="F94" s="74"/>
    </row>
    <row r="95" spans="1:6" x14ac:dyDescent="0.25">
      <c r="A95" s="74">
        <v>94</v>
      </c>
      <c r="B95" s="79"/>
      <c r="C95" s="79"/>
      <c r="D95" s="74" t="str">
        <f t="shared" si="1"/>
        <v/>
      </c>
      <c r="E95" s="74"/>
      <c r="F95" s="74"/>
    </row>
    <row r="96" spans="1:6" x14ac:dyDescent="0.25">
      <c r="A96" s="74">
        <v>95</v>
      </c>
      <c r="B96" s="79"/>
      <c r="C96" s="79"/>
      <c r="D96" s="74" t="str">
        <f t="shared" si="1"/>
        <v/>
      </c>
      <c r="E96" s="74"/>
      <c r="F96" s="74"/>
    </row>
    <row r="97" spans="1:6" x14ac:dyDescent="0.25">
      <c r="A97" s="74">
        <v>96</v>
      </c>
      <c r="B97" s="79"/>
      <c r="C97" s="79"/>
      <c r="D97" s="74" t="str">
        <f t="shared" si="1"/>
        <v/>
      </c>
      <c r="E97" s="74"/>
      <c r="F97" s="74"/>
    </row>
    <row r="98" spans="1:6" x14ac:dyDescent="0.25">
      <c r="A98" s="74">
        <v>97</v>
      </c>
      <c r="B98" s="79"/>
      <c r="C98" s="79"/>
      <c r="D98" s="74" t="str">
        <f t="shared" si="1"/>
        <v/>
      </c>
      <c r="E98" s="74"/>
      <c r="F98" s="74"/>
    </row>
    <row r="99" spans="1:6" x14ac:dyDescent="0.25">
      <c r="A99" s="74">
        <v>98</v>
      </c>
      <c r="B99" s="79"/>
      <c r="C99" s="79"/>
      <c r="D99" s="74" t="str">
        <f t="shared" si="1"/>
        <v/>
      </c>
      <c r="E99" s="74"/>
      <c r="F99" s="74"/>
    </row>
    <row r="100" spans="1:6" x14ac:dyDescent="0.25">
      <c r="A100" s="74">
        <v>99</v>
      </c>
      <c r="B100" s="79"/>
      <c r="C100" s="79"/>
      <c r="D100" s="74" t="str">
        <f t="shared" si="1"/>
        <v/>
      </c>
      <c r="E100" s="74"/>
      <c r="F100" s="74"/>
    </row>
    <row r="101" spans="1:6" x14ac:dyDescent="0.25">
      <c r="A101" s="74">
        <v>100</v>
      </c>
      <c r="B101" s="79"/>
      <c r="C101" s="79"/>
      <c r="D101" s="74" t="str">
        <f t="shared" si="1"/>
        <v/>
      </c>
      <c r="E101" s="74"/>
      <c r="F101" s="74"/>
    </row>
    <row r="102" spans="1:6" x14ac:dyDescent="0.25">
      <c r="A102" s="74">
        <v>101</v>
      </c>
      <c r="B102" s="79"/>
      <c r="C102" s="79"/>
      <c r="D102" s="74" t="str">
        <f t="shared" si="1"/>
        <v/>
      </c>
      <c r="E102" s="74"/>
      <c r="F102" s="74"/>
    </row>
    <row r="103" spans="1:6" x14ac:dyDescent="0.25">
      <c r="A103" s="74">
        <v>102</v>
      </c>
      <c r="B103" s="79"/>
      <c r="C103" s="79"/>
      <c r="D103" s="74" t="str">
        <f t="shared" si="1"/>
        <v/>
      </c>
      <c r="E103" s="74"/>
      <c r="F103" s="74"/>
    </row>
    <row r="104" spans="1:6" x14ac:dyDescent="0.25">
      <c r="A104" s="74">
        <v>103</v>
      </c>
      <c r="B104" s="79"/>
      <c r="C104" s="79"/>
      <c r="D104" s="74" t="str">
        <f t="shared" si="1"/>
        <v/>
      </c>
      <c r="E104" s="74"/>
      <c r="F104" s="74"/>
    </row>
    <row r="105" spans="1:6" x14ac:dyDescent="0.25">
      <c r="A105" s="74">
        <v>104</v>
      </c>
      <c r="B105" s="79"/>
      <c r="C105" s="79"/>
      <c r="D105" s="74" t="str">
        <f t="shared" si="1"/>
        <v/>
      </c>
      <c r="E105" s="74"/>
      <c r="F105" s="74"/>
    </row>
    <row r="106" spans="1:6" x14ac:dyDescent="0.25">
      <c r="A106" s="74">
        <v>105</v>
      </c>
      <c r="B106" s="79"/>
      <c r="C106" s="79"/>
      <c r="D106" s="74" t="str">
        <f t="shared" si="1"/>
        <v/>
      </c>
      <c r="E106" s="74"/>
      <c r="F106" s="74"/>
    </row>
    <row r="107" spans="1:6" x14ac:dyDescent="0.25">
      <c r="A107" s="74">
        <v>106</v>
      </c>
      <c r="B107" s="79"/>
      <c r="C107" s="79"/>
      <c r="D107" s="74" t="str">
        <f t="shared" si="1"/>
        <v/>
      </c>
      <c r="E107" s="74"/>
      <c r="F107" s="74"/>
    </row>
    <row r="108" spans="1:6" x14ac:dyDescent="0.25">
      <c r="A108" s="74">
        <v>107</v>
      </c>
      <c r="B108" s="79"/>
      <c r="C108" s="79"/>
      <c r="D108" s="74" t="str">
        <f t="shared" si="1"/>
        <v/>
      </c>
      <c r="E108" s="74"/>
      <c r="F108" s="74"/>
    </row>
    <row r="109" spans="1:6" x14ac:dyDescent="0.25">
      <c r="A109" s="74">
        <v>108</v>
      </c>
      <c r="B109" s="79"/>
      <c r="C109" s="79"/>
      <c r="D109" s="74" t="str">
        <f t="shared" si="1"/>
        <v/>
      </c>
      <c r="E109" s="74"/>
      <c r="F109" s="74"/>
    </row>
    <row r="110" spans="1:6" x14ac:dyDescent="0.25">
      <c r="A110" s="74">
        <v>109</v>
      </c>
      <c r="B110" s="79"/>
      <c r="C110" s="79"/>
      <c r="D110" s="74" t="str">
        <f t="shared" si="1"/>
        <v/>
      </c>
      <c r="E110" s="74"/>
      <c r="F110" s="74"/>
    </row>
    <row r="111" spans="1:6" x14ac:dyDescent="0.25">
      <c r="A111" s="74">
        <v>110</v>
      </c>
      <c r="B111" s="79"/>
      <c r="C111" s="79"/>
      <c r="D111" s="74" t="str">
        <f t="shared" si="1"/>
        <v/>
      </c>
      <c r="E111" s="74"/>
      <c r="F111" s="74"/>
    </row>
    <row r="112" spans="1:6" x14ac:dyDescent="0.25">
      <c r="A112" s="74">
        <v>111</v>
      </c>
      <c r="B112" s="79"/>
      <c r="C112" s="79"/>
      <c r="D112" s="74" t="str">
        <f t="shared" si="1"/>
        <v/>
      </c>
      <c r="E112" s="74"/>
      <c r="F112" s="74"/>
    </row>
    <row r="113" spans="1:6" x14ac:dyDescent="0.25">
      <c r="A113" s="74">
        <v>112</v>
      </c>
      <c r="B113" s="79"/>
      <c r="C113" s="79"/>
      <c r="D113" s="74" t="str">
        <f t="shared" si="1"/>
        <v/>
      </c>
      <c r="E113" s="74"/>
      <c r="F113" s="74"/>
    </row>
    <row r="114" spans="1:6" x14ac:dyDescent="0.25">
      <c r="A114" s="74">
        <v>113</v>
      </c>
      <c r="B114" s="79"/>
      <c r="C114" s="79"/>
      <c r="D114" s="74" t="str">
        <f t="shared" si="1"/>
        <v/>
      </c>
      <c r="E114" s="74"/>
      <c r="F114" s="74"/>
    </row>
    <row r="115" spans="1:6" x14ac:dyDescent="0.25">
      <c r="A115" s="74">
        <v>114</v>
      </c>
      <c r="B115" s="79"/>
      <c r="C115" s="79"/>
      <c r="D115" s="74" t="str">
        <f t="shared" si="1"/>
        <v/>
      </c>
      <c r="E115" s="74"/>
      <c r="F115" s="74"/>
    </row>
    <row r="116" spans="1:6" x14ac:dyDescent="0.25">
      <c r="A116" s="74">
        <v>115</v>
      </c>
      <c r="B116" s="79"/>
      <c r="C116" s="79"/>
      <c r="D116" s="74" t="str">
        <f t="shared" si="1"/>
        <v/>
      </c>
      <c r="E116" s="74"/>
      <c r="F116" s="74"/>
    </row>
    <row r="117" spans="1:6" x14ac:dyDescent="0.25">
      <c r="A117" s="74">
        <v>116</v>
      </c>
      <c r="B117" s="79"/>
      <c r="C117" s="79"/>
      <c r="D117" s="74" t="str">
        <f t="shared" si="1"/>
        <v/>
      </c>
      <c r="E117" s="74"/>
      <c r="F117" s="74"/>
    </row>
    <row r="118" spans="1:6" x14ac:dyDescent="0.25">
      <c r="A118" s="74">
        <v>117</v>
      </c>
      <c r="B118" s="79"/>
      <c r="C118" s="79"/>
      <c r="D118" s="74" t="str">
        <f t="shared" si="1"/>
        <v/>
      </c>
      <c r="E118" s="74"/>
      <c r="F118" s="74"/>
    </row>
    <row r="119" spans="1:6" x14ac:dyDescent="0.25">
      <c r="A119" s="74">
        <v>118</v>
      </c>
      <c r="B119" s="79"/>
      <c r="C119" s="79"/>
      <c r="D119" s="74" t="str">
        <f t="shared" si="1"/>
        <v/>
      </c>
      <c r="E119" s="74"/>
      <c r="F119" s="74"/>
    </row>
    <row r="120" spans="1:6" x14ac:dyDescent="0.25">
      <c r="A120" s="74">
        <v>119</v>
      </c>
      <c r="B120" s="79"/>
      <c r="C120" s="79"/>
      <c r="D120" s="74" t="str">
        <f t="shared" si="1"/>
        <v/>
      </c>
      <c r="E120" s="74"/>
      <c r="F120" s="74"/>
    </row>
    <row r="121" spans="1:6" x14ac:dyDescent="0.25">
      <c r="A121" s="74">
        <v>120</v>
      </c>
      <c r="B121" s="79"/>
      <c r="C121" s="79"/>
      <c r="D121" s="74" t="str">
        <f t="shared" si="1"/>
        <v/>
      </c>
      <c r="E121" s="74"/>
      <c r="F121" s="74"/>
    </row>
    <row r="122" spans="1:6" x14ac:dyDescent="0.25">
      <c r="A122" s="74">
        <v>121</v>
      </c>
      <c r="B122" s="79"/>
      <c r="C122" s="79"/>
      <c r="D122" s="74" t="str">
        <f t="shared" si="1"/>
        <v/>
      </c>
      <c r="E122" s="74"/>
      <c r="F122" s="74"/>
    </row>
    <row r="123" spans="1:6" x14ac:dyDescent="0.25">
      <c r="A123" s="74">
        <v>122</v>
      </c>
      <c r="B123" s="79"/>
      <c r="C123" s="79"/>
      <c r="D123" s="74" t="str">
        <f t="shared" si="1"/>
        <v/>
      </c>
      <c r="E123" s="74"/>
      <c r="F123" s="74"/>
    </row>
    <row r="124" spans="1:6" x14ac:dyDescent="0.25">
      <c r="A124" s="74">
        <v>123</v>
      </c>
      <c r="B124" s="79"/>
      <c r="C124" s="79"/>
      <c r="D124" s="74" t="str">
        <f t="shared" si="1"/>
        <v/>
      </c>
      <c r="E124" s="74"/>
      <c r="F124" s="74"/>
    </row>
    <row r="125" spans="1:6" x14ac:dyDescent="0.25">
      <c r="A125" s="74">
        <v>124</v>
      </c>
      <c r="B125" s="79"/>
      <c r="C125" s="79"/>
      <c r="D125" s="74" t="str">
        <f t="shared" si="1"/>
        <v/>
      </c>
      <c r="E125" s="74"/>
      <c r="F125" s="74"/>
    </row>
    <row r="126" spans="1:6" x14ac:dyDescent="0.25">
      <c r="A126" s="74">
        <v>125</v>
      </c>
      <c r="B126" s="79"/>
      <c r="C126" s="79"/>
      <c r="D126" s="74" t="str">
        <f t="shared" si="1"/>
        <v/>
      </c>
      <c r="E126" s="74"/>
      <c r="F126" s="74"/>
    </row>
    <row r="127" spans="1:6" x14ac:dyDescent="0.25">
      <c r="A127" s="74">
        <v>126</v>
      </c>
      <c r="B127" s="80"/>
      <c r="C127" s="80"/>
      <c r="D127" s="74" t="str">
        <f t="shared" si="1"/>
        <v/>
      </c>
      <c r="E127" s="74"/>
      <c r="F127" s="74"/>
    </row>
    <row r="128" spans="1:6" x14ac:dyDescent="0.25">
      <c r="A128" s="74">
        <v>127</v>
      </c>
      <c r="B128" s="80"/>
      <c r="C128" s="80"/>
      <c r="D128" s="74" t="str">
        <f t="shared" si="1"/>
        <v/>
      </c>
      <c r="E128" s="74"/>
      <c r="F128" s="74"/>
    </row>
    <row r="129" spans="1:6" x14ac:dyDescent="0.25">
      <c r="A129" s="74">
        <v>128</v>
      </c>
      <c r="B129" s="80"/>
      <c r="C129" s="80"/>
      <c r="D129" s="74" t="str">
        <f t="shared" si="1"/>
        <v/>
      </c>
      <c r="E129" s="74"/>
      <c r="F129" s="74"/>
    </row>
    <row r="130" spans="1:6" x14ac:dyDescent="0.25">
      <c r="A130" s="74">
        <v>129</v>
      </c>
      <c r="B130" s="80"/>
      <c r="C130" s="80"/>
      <c r="D130" s="74" t="str">
        <f t="shared" ref="D130:D193" si="2">IF(B130="","",CONCATENATE(B130,", ",C130))</f>
        <v/>
      </c>
      <c r="E130" s="74"/>
      <c r="F130" s="74"/>
    </row>
    <row r="131" spans="1:6" x14ac:dyDescent="0.25">
      <c r="A131" s="74">
        <v>130</v>
      </c>
      <c r="B131" s="80"/>
      <c r="C131" s="80"/>
      <c r="D131" s="74" t="str">
        <f t="shared" si="2"/>
        <v/>
      </c>
      <c r="E131" s="74"/>
      <c r="F131" s="74"/>
    </row>
    <row r="132" spans="1:6" x14ac:dyDescent="0.25">
      <c r="A132" s="74">
        <v>131</v>
      </c>
      <c r="B132" s="80"/>
      <c r="C132" s="80"/>
      <c r="D132" s="74" t="str">
        <f t="shared" si="2"/>
        <v/>
      </c>
      <c r="E132" s="74"/>
      <c r="F132" s="74"/>
    </row>
    <row r="133" spans="1:6" x14ac:dyDescent="0.25">
      <c r="A133" s="74">
        <v>132</v>
      </c>
      <c r="B133" s="80"/>
      <c r="C133" s="80"/>
      <c r="D133" s="74" t="str">
        <f t="shared" si="2"/>
        <v/>
      </c>
      <c r="E133" s="74"/>
      <c r="F133" s="74"/>
    </row>
    <row r="134" spans="1:6" x14ac:dyDescent="0.25">
      <c r="A134" s="74">
        <v>133</v>
      </c>
      <c r="B134" s="80"/>
      <c r="C134" s="80"/>
      <c r="D134" s="74" t="str">
        <f t="shared" si="2"/>
        <v/>
      </c>
      <c r="E134" s="74"/>
      <c r="F134" s="74"/>
    </row>
    <row r="135" spans="1:6" x14ac:dyDescent="0.25">
      <c r="A135" s="74">
        <v>134</v>
      </c>
      <c r="B135" s="80"/>
      <c r="C135" s="80"/>
      <c r="D135" s="74" t="str">
        <f t="shared" si="2"/>
        <v/>
      </c>
      <c r="E135" s="74"/>
      <c r="F135" s="74"/>
    </row>
    <row r="136" spans="1:6" x14ac:dyDescent="0.25">
      <c r="A136" s="74">
        <v>135</v>
      </c>
      <c r="B136" s="80"/>
      <c r="C136" s="80"/>
      <c r="D136" s="74" t="str">
        <f t="shared" si="2"/>
        <v/>
      </c>
      <c r="E136" s="74"/>
      <c r="F136" s="74"/>
    </row>
    <row r="137" spans="1:6" x14ac:dyDescent="0.25">
      <c r="A137" s="74">
        <v>136</v>
      </c>
      <c r="B137" s="80"/>
      <c r="C137" s="80"/>
      <c r="D137" s="74" t="str">
        <f t="shared" si="2"/>
        <v/>
      </c>
      <c r="E137" s="74"/>
      <c r="F137" s="74"/>
    </row>
    <row r="138" spans="1:6" x14ac:dyDescent="0.25">
      <c r="A138" s="74">
        <v>137</v>
      </c>
      <c r="B138" s="80"/>
      <c r="C138" s="80"/>
      <c r="D138" s="74" t="str">
        <f t="shared" si="2"/>
        <v/>
      </c>
      <c r="E138" s="74"/>
      <c r="F138" s="74"/>
    </row>
    <row r="139" spans="1:6" x14ac:dyDescent="0.25">
      <c r="A139" s="74">
        <v>138</v>
      </c>
      <c r="B139" s="80"/>
      <c r="C139" s="80"/>
      <c r="D139" s="74" t="str">
        <f t="shared" si="2"/>
        <v/>
      </c>
      <c r="E139" s="74"/>
      <c r="F139" s="74"/>
    </row>
    <row r="140" spans="1:6" x14ac:dyDescent="0.25">
      <c r="A140" s="74">
        <v>139</v>
      </c>
      <c r="B140" s="80"/>
      <c r="C140" s="80"/>
      <c r="D140" s="74" t="str">
        <f t="shared" si="2"/>
        <v/>
      </c>
      <c r="E140" s="74"/>
      <c r="F140" s="74"/>
    </row>
    <row r="141" spans="1:6" x14ac:dyDescent="0.25">
      <c r="A141" s="74">
        <v>140</v>
      </c>
      <c r="B141" s="80"/>
      <c r="C141" s="80"/>
      <c r="D141" s="74" t="str">
        <f t="shared" si="2"/>
        <v/>
      </c>
      <c r="E141" s="74"/>
      <c r="F141" s="74"/>
    </row>
    <row r="142" spans="1:6" x14ac:dyDescent="0.25">
      <c r="A142" s="74">
        <v>141</v>
      </c>
      <c r="B142" s="80"/>
      <c r="C142" s="80"/>
      <c r="D142" s="74" t="str">
        <f t="shared" si="2"/>
        <v/>
      </c>
      <c r="E142" s="74"/>
      <c r="F142" s="74"/>
    </row>
    <row r="143" spans="1:6" x14ac:dyDescent="0.25">
      <c r="A143" s="74">
        <v>142</v>
      </c>
      <c r="B143" s="80"/>
      <c r="C143" s="80"/>
      <c r="D143" s="74" t="str">
        <f t="shared" si="2"/>
        <v/>
      </c>
      <c r="E143" s="74"/>
      <c r="F143" s="74"/>
    </row>
    <row r="144" spans="1:6" x14ac:dyDescent="0.25">
      <c r="A144" s="74">
        <v>143</v>
      </c>
      <c r="B144" s="80"/>
      <c r="C144" s="80"/>
      <c r="D144" s="74" t="str">
        <f t="shared" si="2"/>
        <v/>
      </c>
      <c r="E144" s="74"/>
      <c r="F144" s="74"/>
    </row>
    <row r="145" spans="1:6" x14ac:dyDescent="0.25">
      <c r="A145" s="74">
        <v>144</v>
      </c>
      <c r="B145" s="80"/>
      <c r="C145" s="80"/>
      <c r="D145" s="74" t="str">
        <f t="shared" si="2"/>
        <v/>
      </c>
      <c r="E145" s="74"/>
      <c r="F145" s="74"/>
    </row>
    <row r="146" spans="1:6" x14ac:dyDescent="0.25">
      <c r="A146" s="74">
        <v>145</v>
      </c>
      <c r="B146" s="80"/>
      <c r="C146" s="80"/>
      <c r="D146" s="74" t="str">
        <f t="shared" si="2"/>
        <v/>
      </c>
      <c r="E146" s="74"/>
      <c r="F146" s="74"/>
    </row>
    <row r="147" spans="1:6" x14ac:dyDescent="0.25">
      <c r="A147" s="74">
        <v>146</v>
      </c>
      <c r="B147" s="80"/>
      <c r="C147" s="80"/>
      <c r="D147" s="74" t="str">
        <f t="shared" si="2"/>
        <v/>
      </c>
      <c r="E147" s="74"/>
      <c r="F147" s="74"/>
    </row>
    <row r="148" spans="1:6" x14ac:dyDescent="0.25">
      <c r="A148" s="74">
        <v>147</v>
      </c>
      <c r="B148" s="80"/>
      <c r="C148" s="80"/>
      <c r="D148" s="74" t="str">
        <f t="shared" si="2"/>
        <v/>
      </c>
      <c r="E148" s="74"/>
      <c r="F148" s="74"/>
    </row>
    <row r="149" spans="1:6" x14ac:dyDescent="0.25">
      <c r="A149" s="74">
        <v>148</v>
      </c>
      <c r="B149" s="80"/>
      <c r="C149" s="80"/>
      <c r="D149" s="74" t="str">
        <f t="shared" si="2"/>
        <v/>
      </c>
      <c r="E149" s="74"/>
      <c r="F149" s="74"/>
    </row>
    <row r="150" spans="1:6" x14ac:dyDescent="0.25">
      <c r="A150" s="74">
        <v>149</v>
      </c>
      <c r="B150" s="80"/>
      <c r="C150" s="80"/>
      <c r="D150" s="74" t="str">
        <f t="shared" si="2"/>
        <v/>
      </c>
      <c r="E150" s="74"/>
      <c r="F150" s="74"/>
    </row>
    <row r="151" spans="1:6" x14ac:dyDescent="0.25">
      <c r="A151" s="74">
        <v>150</v>
      </c>
      <c r="B151" s="80"/>
      <c r="C151" s="80"/>
      <c r="D151" s="74" t="str">
        <f t="shared" si="2"/>
        <v/>
      </c>
      <c r="E151" s="74"/>
      <c r="F151" s="74"/>
    </row>
    <row r="152" spans="1:6" x14ac:dyDescent="0.25">
      <c r="A152" s="74">
        <v>151</v>
      </c>
      <c r="B152" s="80"/>
      <c r="C152" s="80"/>
      <c r="D152" s="74" t="str">
        <f t="shared" si="2"/>
        <v/>
      </c>
      <c r="E152" s="74"/>
      <c r="F152" s="74"/>
    </row>
    <row r="153" spans="1:6" x14ac:dyDescent="0.25">
      <c r="A153" s="74">
        <v>152</v>
      </c>
      <c r="B153" s="80"/>
      <c r="C153" s="80"/>
      <c r="D153" s="74" t="str">
        <f t="shared" si="2"/>
        <v/>
      </c>
      <c r="E153" s="74"/>
      <c r="F153" s="74"/>
    </row>
    <row r="154" spans="1:6" x14ac:dyDescent="0.25">
      <c r="A154" s="74">
        <v>153</v>
      </c>
      <c r="B154" s="80"/>
      <c r="C154" s="80"/>
      <c r="D154" s="74" t="str">
        <f t="shared" si="2"/>
        <v/>
      </c>
      <c r="E154" s="74"/>
      <c r="F154" s="74"/>
    </row>
    <row r="155" spans="1:6" x14ac:dyDescent="0.25">
      <c r="A155" s="74">
        <v>154</v>
      </c>
      <c r="B155" s="80"/>
      <c r="C155" s="80"/>
      <c r="D155" s="74" t="str">
        <f t="shared" si="2"/>
        <v/>
      </c>
      <c r="E155" s="74"/>
      <c r="F155" s="74"/>
    </row>
    <row r="156" spans="1:6" x14ac:dyDescent="0.25">
      <c r="A156" s="74">
        <v>155</v>
      </c>
      <c r="B156" s="80"/>
      <c r="C156" s="80"/>
      <c r="D156" s="74" t="str">
        <f t="shared" si="2"/>
        <v/>
      </c>
      <c r="E156" s="74"/>
      <c r="F156" s="74"/>
    </row>
    <row r="157" spans="1:6" x14ac:dyDescent="0.25">
      <c r="A157" s="74">
        <v>156</v>
      </c>
      <c r="B157" s="80"/>
      <c r="C157" s="80"/>
      <c r="D157" s="74" t="str">
        <f t="shared" si="2"/>
        <v/>
      </c>
      <c r="E157" s="74"/>
      <c r="F157" s="74"/>
    </row>
    <row r="158" spans="1:6" x14ac:dyDescent="0.25">
      <c r="A158" s="74">
        <v>157</v>
      </c>
      <c r="B158" s="80"/>
      <c r="C158" s="80"/>
      <c r="D158" s="74" t="str">
        <f t="shared" si="2"/>
        <v/>
      </c>
      <c r="E158" s="74"/>
      <c r="F158" s="74"/>
    </row>
    <row r="159" spans="1:6" x14ac:dyDescent="0.25">
      <c r="A159" s="74">
        <v>158</v>
      </c>
      <c r="B159" s="80"/>
      <c r="C159" s="80"/>
      <c r="D159" s="74" t="str">
        <f t="shared" si="2"/>
        <v/>
      </c>
      <c r="E159" s="74"/>
      <c r="F159" s="74"/>
    </row>
    <row r="160" spans="1:6" x14ac:dyDescent="0.25">
      <c r="A160" s="74">
        <v>159</v>
      </c>
      <c r="B160" s="80"/>
      <c r="C160" s="80"/>
      <c r="D160" s="74" t="str">
        <f t="shared" si="2"/>
        <v/>
      </c>
      <c r="E160" s="74"/>
      <c r="F160" s="74"/>
    </row>
    <row r="161" spans="1:6" x14ac:dyDescent="0.25">
      <c r="A161" s="74">
        <v>160</v>
      </c>
      <c r="B161" s="80"/>
      <c r="C161" s="80"/>
      <c r="D161" s="74" t="str">
        <f t="shared" si="2"/>
        <v/>
      </c>
      <c r="E161" s="74"/>
      <c r="F161" s="74"/>
    </row>
    <row r="162" spans="1:6" x14ac:dyDescent="0.25">
      <c r="A162" s="74">
        <v>161</v>
      </c>
      <c r="B162" s="80"/>
      <c r="C162" s="80"/>
      <c r="D162" s="74" t="str">
        <f t="shared" si="2"/>
        <v/>
      </c>
      <c r="E162" s="74"/>
      <c r="F162" s="74"/>
    </row>
    <row r="163" spans="1:6" x14ac:dyDescent="0.25">
      <c r="A163" s="74">
        <v>162</v>
      </c>
      <c r="B163" s="80"/>
      <c r="C163" s="80"/>
      <c r="D163" s="74" t="str">
        <f t="shared" si="2"/>
        <v/>
      </c>
      <c r="E163" s="74"/>
      <c r="F163" s="74"/>
    </row>
    <row r="164" spans="1:6" x14ac:dyDescent="0.25">
      <c r="A164" s="74">
        <v>163</v>
      </c>
      <c r="B164" s="80"/>
      <c r="C164" s="80"/>
      <c r="D164" s="74" t="str">
        <f t="shared" si="2"/>
        <v/>
      </c>
      <c r="E164" s="74"/>
      <c r="F164" s="74"/>
    </row>
    <row r="165" spans="1:6" x14ac:dyDescent="0.25">
      <c r="A165" s="74">
        <v>164</v>
      </c>
      <c r="B165" s="80"/>
      <c r="C165" s="80"/>
      <c r="D165" s="74" t="str">
        <f t="shared" si="2"/>
        <v/>
      </c>
      <c r="E165" s="74"/>
      <c r="F165" s="74"/>
    </row>
    <row r="166" spans="1:6" x14ac:dyDescent="0.25">
      <c r="A166" s="74">
        <v>165</v>
      </c>
      <c r="B166" s="80"/>
      <c r="C166" s="80"/>
      <c r="D166" s="74" t="str">
        <f t="shared" si="2"/>
        <v/>
      </c>
      <c r="E166" s="74"/>
      <c r="F166" s="74"/>
    </row>
    <row r="167" spans="1:6" x14ac:dyDescent="0.25">
      <c r="A167" s="74">
        <v>166</v>
      </c>
      <c r="B167" s="80"/>
      <c r="C167" s="80"/>
      <c r="D167" s="74" t="str">
        <f t="shared" si="2"/>
        <v/>
      </c>
      <c r="E167" s="74"/>
      <c r="F167" s="74"/>
    </row>
    <row r="168" spans="1:6" x14ac:dyDescent="0.25">
      <c r="A168" s="74">
        <v>167</v>
      </c>
      <c r="B168" s="80"/>
      <c r="C168" s="80"/>
      <c r="D168" s="74" t="str">
        <f t="shared" si="2"/>
        <v/>
      </c>
      <c r="E168" s="74"/>
      <c r="F168" s="74"/>
    </row>
    <row r="169" spans="1:6" x14ac:dyDescent="0.25">
      <c r="A169" s="74">
        <v>168</v>
      </c>
      <c r="B169" s="80"/>
      <c r="C169" s="80"/>
      <c r="D169" s="74" t="str">
        <f t="shared" si="2"/>
        <v/>
      </c>
      <c r="E169" s="74"/>
      <c r="F169" s="74"/>
    </row>
    <row r="170" spans="1:6" x14ac:dyDescent="0.25">
      <c r="A170" s="74">
        <v>169</v>
      </c>
      <c r="B170" s="80"/>
      <c r="C170" s="80"/>
      <c r="D170" s="74" t="str">
        <f t="shared" si="2"/>
        <v/>
      </c>
      <c r="E170" s="74"/>
      <c r="F170" s="74"/>
    </row>
    <row r="171" spans="1:6" x14ac:dyDescent="0.25">
      <c r="A171" s="74">
        <v>170</v>
      </c>
      <c r="B171" s="80"/>
      <c r="C171" s="80"/>
      <c r="D171" s="74" t="str">
        <f t="shared" si="2"/>
        <v/>
      </c>
      <c r="E171" s="74"/>
      <c r="F171" s="74"/>
    </row>
    <row r="172" spans="1:6" x14ac:dyDescent="0.25">
      <c r="A172" s="74">
        <v>171</v>
      </c>
      <c r="B172" s="80"/>
      <c r="C172" s="80"/>
      <c r="D172" s="74" t="str">
        <f t="shared" si="2"/>
        <v/>
      </c>
      <c r="E172" s="74"/>
      <c r="F172" s="74"/>
    </row>
    <row r="173" spans="1:6" x14ac:dyDescent="0.25">
      <c r="A173" s="74">
        <v>172</v>
      </c>
      <c r="B173" s="80"/>
      <c r="C173" s="80"/>
      <c r="D173" s="74" t="str">
        <f t="shared" si="2"/>
        <v/>
      </c>
      <c r="E173" s="74"/>
      <c r="F173" s="74"/>
    </row>
    <row r="174" spans="1:6" x14ac:dyDescent="0.25">
      <c r="A174" s="74">
        <v>173</v>
      </c>
      <c r="B174" s="80"/>
      <c r="C174" s="80"/>
      <c r="D174" s="74" t="str">
        <f t="shared" si="2"/>
        <v/>
      </c>
      <c r="E174" s="74"/>
      <c r="F174" s="74"/>
    </row>
    <row r="175" spans="1:6" x14ac:dyDescent="0.25">
      <c r="A175" s="74">
        <v>174</v>
      </c>
      <c r="B175" s="80"/>
      <c r="C175" s="80"/>
      <c r="D175" s="74" t="str">
        <f t="shared" si="2"/>
        <v/>
      </c>
      <c r="E175" s="74"/>
      <c r="F175" s="74"/>
    </row>
    <row r="176" spans="1:6" x14ac:dyDescent="0.25">
      <c r="A176" s="74">
        <v>175</v>
      </c>
      <c r="B176" s="80"/>
      <c r="C176" s="80"/>
      <c r="D176" s="74" t="str">
        <f t="shared" si="2"/>
        <v/>
      </c>
      <c r="E176" s="74"/>
      <c r="F176" s="74"/>
    </row>
    <row r="177" spans="1:6" x14ac:dyDescent="0.25">
      <c r="A177" s="74">
        <v>176</v>
      </c>
      <c r="B177" s="80"/>
      <c r="C177" s="80"/>
      <c r="D177" s="74" t="str">
        <f t="shared" si="2"/>
        <v/>
      </c>
      <c r="E177" s="74"/>
      <c r="F177" s="74"/>
    </row>
    <row r="178" spans="1:6" x14ac:dyDescent="0.25">
      <c r="A178" s="74">
        <v>177</v>
      </c>
      <c r="B178" s="80"/>
      <c r="C178" s="80"/>
      <c r="D178" s="74" t="str">
        <f t="shared" si="2"/>
        <v/>
      </c>
      <c r="E178" s="74"/>
      <c r="F178" s="74"/>
    </row>
    <row r="179" spans="1:6" x14ac:dyDescent="0.25">
      <c r="A179" s="74">
        <v>178</v>
      </c>
      <c r="B179" s="80"/>
      <c r="C179" s="80"/>
      <c r="D179" s="74" t="str">
        <f t="shared" si="2"/>
        <v/>
      </c>
      <c r="E179" s="74"/>
      <c r="F179" s="74"/>
    </row>
    <row r="180" spans="1:6" x14ac:dyDescent="0.25">
      <c r="A180" s="74">
        <v>179</v>
      </c>
      <c r="B180" s="80"/>
      <c r="C180" s="80"/>
      <c r="D180" s="74" t="str">
        <f t="shared" si="2"/>
        <v/>
      </c>
      <c r="E180" s="74"/>
      <c r="F180" s="74"/>
    </row>
    <row r="181" spans="1:6" x14ac:dyDescent="0.25">
      <c r="A181" s="74">
        <v>180</v>
      </c>
      <c r="B181" s="80"/>
      <c r="C181" s="80"/>
      <c r="D181" s="74" t="str">
        <f t="shared" si="2"/>
        <v/>
      </c>
      <c r="E181" s="74"/>
      <c r="F181" s="74"/>
    </row>
    <row r="182" spans="1:6" x14ac:dyDescent="0.25">
      <c r="A182" s="74">
        <v>181</v>
      </c>
      <c r="B182" s="80"/>
      <c r="C182" s="80"/>
      <c r="D182" s="74" t="str">
        <f t="shared" si="2"/>
        <v/>
      </c>
      <c r="E182" s="74"/>
      <c r="F182" s="74"/>
    </row>
    <row r="183" spans="1:6" x14ac:dyDescent="0.25">
      <c r="A183" s="74">
        <v>182</v>
      </c>
      <c r="B183" s="80"/>
      <c r="C183" s="80"/>
      <c r="D183" s="74" t="str">
        <f t="shared" si="2"/>
        <v/>
      </c>
      <c r="E183" s="74"/>
      <c r="F183" s="74"/>
    </row>
    <row r="184" spans="1:6" x14ac:dyDescent="0.25">
      <c r="A184" s="74">
        <v>183</v>
      </c>
      <c r="B184" s="81"/>
      <c r="C184" s="81"/>
      <c r="D184" s="74" t="str">
        <f t="shared" si="2"/>
        <v/>
      </c>
    </row>
    <row r="185" spans="1:6" x14ac:dyDescent="0.25">
      <c r="A185" s="74">
        <v>184</v>
      </c>
      <c r="B185" s="81"/>
      <c r="C185" s="81"/>
      <c r="D185" s="74" t="str">
        <f t="shared" si="2"/>
        <v/>
      </c>
    </row>
    <row r="186" spans="1:6" x14ac:dyDescent="0.25">
      <c r="A186" s="74">
        <v>185</v>
      </c>
      <c r="B186" s="81"/>
      <c r="C186" s="81"/>
      <c r="D186" s="74" t="str">
        <f t="shared" si="2"/>
        <v/>
      </c>
    </row>
    <row r="187" spans="1:6" x14ac:dyDescent="0.25">
      <c r="A187" s="74">
        <v>186</v>
      </c>
      <c r="B187" s="81"/>
      <c r="C187" s="81"/>
      <c r="D187" s="74" t="str">
        <f t="shared" si="2"/>
        <v/>
      </c>
    </row>
    <row r="188" spans="1:6" x14ac:dyDescent="0.25">
      <c r="A188" s="74">
        <v>187</v>
      </c>
      <c r="B188" s="81"/>
      <c r="C188" s="81"/>
      <c r="D188" s="74" t="str">
        <f t="shared" si="2"/>
        <v/>
      </c>
    </row>
    <row r="189" spans="1:6" x14ac:dyDescent="0.25">
      <c r="A189" s="74">
        <v>188</v>
      </c>
      <c r="B189" s="81"/>
      <c r="C189" s="81"/>
      <c r="D189" s="74" t="str">
        <f t="shared" si="2"/>
        <v/>
      </c>
    </row>
    <row r="190" spans="1:6" x14ac:dyDescent="0.25">
      <c r="A190" s="74">
        <v>189</v>
      </c>
      <c r="B190" s="81"/>
      <c r="C190" s="81"/>
      <c r="D190" s="74" t="str">
        <f t="shared" si="2"/>
        <v/>
      </c>
    </row>
    <row r="191" spans="1:6" x14ac:dyDescent="0.25">
      <c r="A191" s="74">
        <v>190</v>
      </c>
      <c r="B191" s="81"/>
      <c r="C191" s="81"/>
      <c r="D191" s="74" t="str">
        <f t="shared" si="2"/>
        <v/>
      </c>
    </row>
    <row r="192" spans="1:6" x14ac:dyDescent="0.25">
      <c r="A192" s="74">
        <v>191</v>
      </c>
      <c r="B192" s="81"/>
      <c r="C192" s="81"/>
      <c r="D192" s="74" t="str">
        <f t="shared" si="2"/>
        <v/>
      </c>
    </row>
    <row r="193" spans="1:4" x14ac:dyDescent="0.25">
      <c r="A193" s="74">
        <v>192</v>
      </c>
      <c r="B193" s="81"/>
      <c r="C193" s="81"/>
      <c r="D193" s="74" t="str">
        <f t="shared" si="2"/>
        <v/>
      </c>
    </row>
    <row r="194" spans="1:4" x14ac:dyDescent="0.25">
      <c r="A194" s="74">
        <v>193</v>
      </c>
      <c r="B194" s="81"/>
      <c r="C194" s="81"/>
      <c r="D194" s="74" t="str">
        <f t="shared" ref="D194:D250" si="3">IF(B194="","",CONCATENATE(B194,", ",C194))</f>
        <v/>
      </c>
    </row>
    <row r="195" spans="1:4" x14ac:dyDescent="0.25">
      <c r="A195" s="74">
        <v>194</v>
      </c>
      <c r="B195" s="81"/>
      <c r="C195" s="81"/>
      <c r="D195" s="74" t="str">
        <f t="shared" si="3"/>
        <v/>
      </c>
    </row>
    <row r="196" spans="1:4" x14ac:dyDescent="0.25">
      <c r="A196" s="74">
        <v>195</v>
      </c>
      <c r="B196" s="81"/>
      <c r="C196" s="81"/>
      <c r="D196" s="74" t="str">
        <f t="shared" si="3"/>
        <v/>
      </c>
    </row>
    <row r="197" spans="1:4" x14ac:dyDescent="0.25">
      <c r="A197" s="74">
        <v>196</v>
      </c>
      <c r="B197" s="81"/>
      <c r="C197" s="81"/>
      <c r="D197" s="74" t="str">
        <f t="shared" si="3"/>
        <v/>
      </c>
    </row>
    <row r="198" spans="1:4" x14ac:dyDescent="0.25">
      <c r="A198" s="74">
        <v>197</v>
      </c>
      <c r="B198" s="81"/>
      <c r="C198" s="81"/>
      <c r="D198" s="74" t="str">
        <f t="shared" si="3"/>
        <v/>
      </c>
    </row>
    <row r="199" spans="1:4" x14ac:dyDescent="0.25">
      <c r="A199" s="74">
        <v>198</v>
      </c>
      <c r="B199" s="81"/>
      <c r="C199" s="81"/>
      <c r="D199" s="74" t="str">
        <f t="shared" si="3"/>
        <v/>
      </c>
    </row>
    <row r="200" spans="1:4" x14ac:dyDescent="0.25">
      <c r="A200" s="74">
        <v>199</v>
      </c>
      <c r="B200" s="81"/>
      <c r="C200" s="81"/>
      <c r="D200" s="74" t="str">
        <f t="shared" si="3"/>
        <v/>
      </c>
    </row>
    <row r="201" spans="1:4" x14ac:dyDescent="0.25">
      <c r="A201" s="74">
        <v>200</v>
      </c>
      <c r="B201" s="81"/>
      <c r="C201" s="81"/>
      <c r="D201" s="74" t="str">
        <f t="shared" si="3"/>
        <v/>
      </c>
    </row>
    <row r="202" spans="1:4" x14ac:dyDescent="0.25">
      <c r="A202" s="74">
        <v>201</v>
      </c>
      <c r="B202" s="81"/>
      <c r="C202" s="81"/>
      <c r="D202" s="74" t="str">
        <f t="shared" si="3"/>
        <v/>
      </c>
    </row>
    <row r="203" spans="1:4" x14ac:dyDescent="0.25">
      <c r="A203" s="74">
        <v>202</v>
      </c>
      <c r="B203" s="81"/>
      <c r="C203" s="81"/>
      <c r="D203" s="74" t="str">
        <f t="shared" si="3"/>
        <v/>
      </c>
    </row>
    <row r="204" spans="1:4" x14ac:dyDescent="0.25">
      <c r="A204" s="74">
        <v>203</v>
      </c>
      <c r="B204" s="81"/>
      <c r="C204" s="81"/>
      <c r="D204" s="74" t="str">
        <f t="shared" si="3"/>
        <v/>
      </c>
    </row>
    <row r="205" spans="1:4" x14ac:dyDescent="0.25">
      <c r="A205" s="74">
        <v>204</v>
      </c>
      <c r="B205" s="81"/>
      <c r="C205" s="81"/>
      <c r="D205" s="74" t="str">
        <f t="shared" si="3"/>
        <v/>
      </c>
    </row>
    <row r="206" spans="1:4" x14ac:dyDescent="0.25">
      <c r="A206" s="74">
        <v>205</v>
      </c>
      <c r="B206" s="81"/>
      <c r="C206" s="81"/>
      <c r="D206" s="74" t="str">
        <f t="shared" si="3"/>
        <v/>
      </c>
    </row>
    <row r="207" spans="1:4" x14ac:dyDescent="0.25">
      <c r="A207" s="74">
        <v>206</v>
      </c>
      <c r="B207" s="81"/>
      <c r="C207" s="81"/>
      <c r="D207" s="74" t="str">
        <f t="shared" si="3"/>
        <v/>
      </c>
    </row>
    <row r="208" spans="1:4" x14ac:dyDescent="0.25">
      <c r="A208" s="74">
        <v>207</v>
      </c>
      <c r="B208" s="81"/>
      <c r="C208" s="81"/>
      <c r="D208" s="74" t="str">
        <f t="shared" si="3"/>
        <v/>
      </c>
    </row>
    <row r="209" spans="1:4" x14ac:dyDescent="0.25">
      <c r="A209" s="74">
        <v>208</v>
      </c>
      <c r="B209" s="81"/>
      <c r="C209" s="81"/>
      <c r="D209" s="74" t="str">
        <f t="shared" si="3"/>
        <v/>
      </c>
    </row>
    <row r="210" spans="1:4" x14ac:dyDescent="0.25">
      <c r="A210" s="74">
        <v>209</v>
      </c>
      <c r="B210" s="81"/>
      <c r="C210" s="81"/>
      <c r="D210" s="74" t="str">
        <f t="shared" si="3"/>
        <v/>
      </c>
    </row>
    <row r="211" spans="1:4" x14ac:dyDescent="0.25">
      <c r="A211" s="74">
        <v>210</v>
      </c>
      <c r="B211" s="81"/>
      <c r="C211" s="81"/>
      <c r="D211" s="74" t="str">
        <f t="shared" si="3"/>
        <v/>
      </c>
    </row>
    <row r="212" spans="1:4" x14ac:dyDescent="0.25">
      <c r="A212" s="74">
        <v>211</v>
      </c>
      <c r="B212" s="81"/>
      <c r="C212" s="81"/>
      <c r="D212" s="74" t="str">
        <f t="shared" si="3"/>
        <v/>
      </c>
    </row>
    <row r="213" spans="1:4" x14ac:dyDescent="0.25">
      <c r="A213" s="74">
        <v>212</v>
      </c>
      <c r="B213" s="81"/>
      <c r="C213" s="81"/>
      <c r="D213" s="74" t="str">
        <f t="shared" si="3"/>
        <v/>
      </c>
    </row>
    <row r="214" spans="1:4" x14ac:dyDescent="0.25">
      <c r="A214" s="74">
        <v>213</v>
      </c>
      <c r="B214" s="81"/>
      <c r="C214" s="81"/>
      <c r="D214" s="74" t="str">
        <f t="shared" si="3"/>
        <v/>
      </c>
    </row>
    <row r="215" spans="1:4" x14ac:dyDescent="0.25">
      <c r="A215" s="74">
        <v>214</v>
      </c>
      <c r="B215" s="81"/>
      <c r="C215" s="81"/>
      <c r="D215" s="74" t="str">
        <f t="shared" si="3"/>
        <v/>
      </c>
    </row>
    <row r="216" spans="1:4" x14ac:dyDescent="0.25">
      <c r="A216" s="74">
        <v>215</v>
      </c>
      <c r="B216" s="81"/>
      <c r="C216" s="81"/>
      <c r="D216" s="74" t="str">
        <f t="shared" si="3"/>
        <v/>
      </c>
    </row>
    <row r="217" spans="1:4" x14ac:dyDescent="0.25">
      <c r="A217" s="74">
        <v>216</v>
      </c>
      <c r="B217" s="81"/>
      <c r="C217" s="81"/>
      <c r="D217" s="74" t="str">
        <f t="shared" si="3"/>
        <v/>
      </c>
    </row>
    <row r="218" spans="1:4" x14ac:dyDescent="0.25">
      <c r="A218" s="74">
        <v>217</v>
      </c>
      <c r="B218" s="81"/>
      <c r="C218" s="81"/>
      <c r="D218" s="74" t="str">
        <f t="shared" si="3"/>
        <v/>
      </c>
    </row>
    <row r="219" spans="1:4" x14ac:dyDescent="0.25">
      <c r="A219" s="74">
        <v>218</v>
      </c>
      <c r="B219" s="81"/>
      <c r="C219" s="81"/>
      <c r="D219" s="74" t="str">
        <f t="shared" si="3"/>
        <v/>
      </c>
    </row>
    <row r="220" spans="1:4" x14ac:dyDescent="0.25">
      <c r="A220" s="74">
        <v>219</v>
      </c>
      <c r="B220" s="81"/>
      <c r="C220" s="81"/>
      <c r="D220" s="74" t="str">
        <f t="shared" si="3"/>
        <v/>
      </c>
    </row>
    <row r="221" spans="1:4" x14ac:dyDescent="0.25">
      <c r="A221" s="74">
        <v>220</v>
      </c>
      <c r="B221" s="81"/>
      <c r="C221" s="81"/>
      <c r="D221" s="74" t="str">
        <f t="shared" si="3"/>
        <v/>
      </c>
    </row>
    <row r="222" spans="1:4" x14ac:dyDescent="0.25">
      <c r="A222" s="74">
        <v>221</v>
      </c>
      <c r="B222" s="81"/>
      <c r="C222" s="81"/>
      <c r="D222" s="74" t="str">
        <f t="shared" si="3"/>
        <v/>
      </c>
    </row>
    <row r="223" spans="1:4" x14ac:dyDescent="0.25">
      <c r="A223" s="74">
        <v>222</v>
      </c>
      <c r="B223" s="81"/>
      <c r="C223" s="81"/>
      <c r="D223" s="74" t="str">
        <f t="shared" si="3"/>
        <v/>
      </c>
    </row>
    <row r="224" spans="1:4" x14ac:dyDescent="0.25">
      <c r="A224" s="74">
        <v>223</v>
      </c>
      <c r="B224" s="81"/>
      <c r="C224" s="81"/>
      <c r="D224" s="74" t="str">
        <f t="shared" si="3"/>
        <v/>
      </c>
    </row>
    <row r="225" spans="1:4" x14ac:dyDescent="0.25">
      <c r="A225" s="74">
        <v>224</v>
      </c>
      <c r="B225" s="81"/>
      <c r="C225" s="81"/>
      <c r="D225" s="74" t="str">
        <f t="shared" si="3"/>
        <v/>
      </c>
    </row>
    <row r="226" spans="1:4" x14ac:dyDescent="0.25">
      <c r="A226" s="74">
        <v>225</v>
      </c>
      <c r="B226" s="81"/>
      <c r="C226" s="81"/>
      <c r="D226" s="74" t="str">
        <f t="shared" si="3"/>
        <v/>
      </c>
    </row>
    <row r="227" spans="1:4" x14ac:dyDescent="0.25">
      <c r="A227" s="74">
        <v>226</v>
      </c>
      <c r="B227" s="81"/>
      <c r="C227" s="81"/>
      <c r="D227" s="74" t="str">
        <f t="shared" si="3"/>
        <v/>
      </c>
    </row>
    <row r="228" spans="1:4" x14ac:dyDescent="0.25">
      <c r="A228" s="74">
        <v>227</v>
      </c>
      <c r="B228" s="81"/>
      <c r="C228" s="81"/>
      <c r="D228" s="74" t="str">
        <f t="shared" si="3"/>
        <v/>
      </c>
    </row>
    <row r="229" spans="1:4" x14ac:dyDescent="0.25">
      <c r="A229" s="74">
        <v>228</v>
      </c>
      <c r="B229" s="81"/>
      <c r="C229" s="81"/>
      <c r="D229" s="74" t="str">
        <f t="shared" si="3"/>
        <v/>
      </c>
    </row>
    <row r="230" spans="1:4" x14ac:dyDescent="0.25">
      <c r="A230" s="74">
        <v>229</v>
      </c>
      <c r="B230" s="81"/>
      <c r="C230" s="81"/>
      <c r="D230" s="74" t="str">
        <f t="shared" si="3"/>
        <v/>
      </c>
    </row>
    <row r="231" spans="1:4" x14ac:dyDescent="0.25">
      <c r="A231" s="74">
        <v>230</v>
      </c>
      <c r="B231" s="81"/>
      <c r="C231" s="81"/>
      <c r="D231" s="74" t="str">
        <f t="shared" si="3"/>
        <v/>
      </c>
    </row>
    <row r="232" spans="1:4" x14ac:dyDescent="0.25">
      <c r="A232" s="74">
        <v>231</v>
      </c>
      <c r="B232" s="81"/>
      <c r="C232" s="81"/>
      <c r="D232" s="74" t="str">
        <f t="shared" si="3"/>
        <v/>
      </c>
    </row>
    <row r="233" spans="1:4" x14ac:dyDescent="0.25">
      <c r="A233" s="74">
        <v>232</v>
      </c>
      <c r="B233" s="81"/>
      <c r="C233" s="81"/>
      <c r="D233" s="74" t="str">
        <f t="shared" si="3"/>
        <v/>
      </c>
    </row>
    <row r="234" spans="1:4" x14ac:dyDescent="0.25">
      <c r="A234" s="74">
        <v>233</v>
      </c>
      <c r="B234" s="81"/>
      <c r="C234" s="81"/>
      <c r="D234" s="74" t="str">
        <f t="shared" si="3"/>
        <v/>
      </c>
    </row>
    <row r="235" spans="1:4" x14ac:dyDescent="0.25">
      <c r="A235" s="74">
        <v>234</v>
      </c>
      <c r="B235" s="81"/>
      <c r="C235" s="81"/>
      <c r="D235" s="74" t="str">
        <f t="shared" si="3"/>
        <v/>
      </c>
    </row>
    <row r="236" spans="1:4" x14ac:dyDescent="0.25">
      <c r="A236" s="74">
        <v>235</v>
      </c>
      <c r="B236" s="81"/>
      <c r="C236" s="81"/>
      <c r="D236" s="74" t="str">
        <f t="shared" si="3"/>
        <v/>
      </c>
    </row>
    <row r="237" spans="1:4" x14ac:dyDescent="0.25">
      <c r="A237" s="74">
        <v>236</v>
      </c>
      <c r="B237" s="81"/>
      <c r="C237" s="81"/>
      <c r="D237" s="74" t="str">
        <f t="shared" si="3"/>
        <v/>
      </c>
    </row>
    <row r="238" spans="1:4" x14ac:dyDescent="0.25">
      <c r="A238" s="74">
        <v>237</v>
      </c>
      <c r="B238" s="81"/>
      <c r="C238" s="81"/>
      <c r="D238" s="74" t="str">
        <f t="shared" si="3"/>
        <v/>
      </c>
    </row>
    <row r="239" spans="1:4" x14ac:dyDescent="0.25">
      <c r="A239" s="74">
        <v>238</v>
      </c>
      <c r="B239" s="81"/>
      <c r="C239" s="81"/>
      <c r="D239" s="74" t="str">
        <f t="shared" si="3"/>
        <v/>
      </c>
    </row>
    <row r="240" spans="1:4" x14ac:dyDescent="0.25">
      <c r="A240" s="74">
        <v>239</v>
      </c>
      <c r="B240" s="81"/>
      <c r="C240" s="81"/>
      <c r="D240" s="74" t="str">
        <f t="shared" si="3"/>
        <v/>
      </c>
    </row>
    <row r="241" spans="1:4" x14ac:dyDescent="0.25">
      <c r="A241" s="74">
        <v>240</v>
      </c>
      <c r="B241" s="81"/>
      <c r="C241" s="81"/>
      <c r="D241" s="74" t="str">
        <f t="shared" si="3"/>
        <v/>
      </c>
    </row>
    <row r="242" spans="1:4" x14ac:dyDescent="0.25">
      <c r="A242" s="74">
        <v>241</v>
      </c>
      <c r="B242" s="81"/>
      <c r="C242" s="81"/>
      <c r="D242" s="74" t="str">
        <f t="shared" si="3"/>
        <v/>
      </c>
    </row>
    <row r="243" spans="1:4" x14ac:dyDescent="0.25">
      <c r="A243" s="74">
        <v>242</v>
      </c>
      <c r="B243" s="81"/>
      <c r="C243" s="81"/>
      <c r="D243" s="74" t="str">
        <f t="shared" si="3"/>
        <v/>
      </c>
    </row>
    <row r="244" spans="1:4" x14ac:dyDescent="0.25">
      <c r="A244" s="74">
        <v>243</v>
      </c>
      <c r="B244" s="81"/>
      <c r="C244" s="81"/>
      <c r="D244" s="74" t="str">
        <f t="shared" si="3"/>
        <v/>
      </c>
    </row>
    <row r="245" spans="1:4" x14ac:dyDescent="0.25">
      <c r="A245" s="74">
        <v>244</v>
      </c>
      <c r="B245" s="81"/>
      <c r="C245" s="81"/>
      <c r="D245" s="74" t="str">
        <f t="shared" si="3"/>
        <v/>
      </c>
    </row>
    <row r="246" spans="1:4" x14ac:dyDescent="0.25">
      <c r="A246" s="74">
        <v>245</v>
      </c>
      <c r="B246" s="81"/>
      <c r="C246" s="81"/>
      <c r="D246" s="74" t="str">
        <f t="shared" si="3"/>
        <v/>
      </c>
    </row>
    <row r="247" spans="1:4" x14ac:dyDescent="0.25">
      <c r="A247" s="74">
        <v>246</v>
      </c>
      <c r="B247" s="81"/>
      <c r="C247" s="81"/>
      <c r="D247" s="74" t="str">
        <f t="shared" si="3"/>
        <v/>
      </c>
    </row>
    <row r="248" spans="1:4" x14ac:dyDescent="0.25">
      <c r="A248" s="74">
        <v>247</v>
      </c>
      <c r="B248" s="81"/>
      <c r="C248" s="81"/>
      <c r="D248" s="74" t="str">
        <f t="shared" si="3"/>
        <v/>
      </c>
    </row>
    <row r="249" spans="1:4" x14ac:dyDescent="0.25">
      <c r="A249" s="74">
        <v>248</v>
      </c>
      <c r="B249" s="81"/>
      <c r="C249" s="81"/>
      <c r="D249" s="74" t="str">
        <f t="shared" si="3"/>
        <v/>
      </c>
    </row>
    <row r="250" spans="1:4" x14ac:dyDescent="0.25">
      <c r="A250" s="74">
        <v>249</v>
      </c>
      <c r="B250" s="81"/>
      <c r="C250" s="81"/>
      <c r="D250" s="74" t="str">
        <f t="shared" si="3"/>
        <v/>
      </c>
    </row>
    <row r="251" spans="1:4" x14ac:dyDescent="0.25">
      <c r="A251" s="74">
        <v>250</v>
      </c>
      <c r="B251" s="81"/>
      <c r="C251" s="81"/>
    </row>
  </sheetData>
  <sheetProtection sheet="1" objects="1" scenarios="1"/>
  <pageMargins left="0.74791666666666701" right="0.74791666666666701" top="0" bottom="0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zoomScale="75" zoomScaleNormal="75" workbookViewId="0"/>
  </sheetViews>
  <sheetFormatPr defaultRowHeight="13.2" x14ac:dyDescent="0.25"/>
  <cols>
    <col min="1" max="1" width="18.21875" style="1"/>
    <col min="2" max="2" width="11.88671875" style="1"/>
    <col min="3" max="3" width="4.88671875"/>
    <col min="4" max="1025" width="8.5546875"/>
  </cols>
  <sheetData>
    <row r="1" spans="1:3" x14ac:dyDescent="0.25">
      <c r="A1" s="70"/>
      <c r="B1" s="71"/>
      <c r="C1" s="1"/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Roman,Tavallinen"&amp;12&amp;A</oddHeader>
    <oddFooter>&amp;C&amp;"Times New Roman,Tavallinen"&amp;12Sivu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5"/>
  <sheetViews>
    <sheetView topLeftCell="A3" zoomScale="80" zoomScaleNormal="80" workbookViewId="0">
      <selection activeCell="AH12" sqref="AH12"/>
    </sheetView>
  </sheetViews>
  <sheetFormatPr defaultRowHeight="13.2" x14ac:dyDescent="0.25"/>
  <cols>
    <col min="1" max="1" width="5" style="1"/>
    <col min="2" max="2" width="3.33203125" style="1"/>
    <col min="3" max="3" width="5.6640625" style="1"/>
    <col min="4" max="4" width="32.44140625" style="1"/>
    <col min="5" max="24" width="2.88671875" style="1"/>
    <col min="25" max="29" width="2.6640625" style="1"/>
    <col min="30" max="34" width="2.88671875" style="1"/>
    <col min="35" max="35" width="14.21875" style="1"/>
    <col min="36" max="36" width="3.109375" style="1" customWidth="1"/>
    <col min="37" max="39" width="14.21875" style="1"/>
    <col min="40" max="257" width="9" style="1"/>
  </cols>
  <sheetData>
    <row r="1" spans="1:40" ht="15.9" customHeight="1" x14ac:dyDescent="0.25">
      <c r="A1" s="70"/>
      <c r="B1" s="15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151" t="s">
        <v>1</v>
      </c>
      <c r="Z1" s="70"/>
      <c r="AA1" s="70"/>
      <c r="AB1" s="70"/>
      <c r="AC1" s="70"/>
      <c r="AD1" s="70"/>
      <c r="AE1" s="151"/>
      <c r="AF1" s="151"/>
      <c r="AG1" s="151"/>
      <c r="AH1" s="151"/>
      <c r="AI1" s="70"/>
      <c r="AJ1" s="70"/>
      <c r="AK1"/>
      <c r="AL1"/>
      <c r="AM1"/>
      <c r="AN1"/>
    </row>
    <row r="2" spans="1:40" ht="18" customHeight="1" x14ac:dyDescent="0.25">
      <c r="A2" s="70"/>
      <c r="B2" s="150" t="s">
        <v>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 t="s">
        <v>3</v>
      </c>
      <c r="Z2" s="70"/>
      <c r="AA2" s="70"/>
      <c r="AB2" s="70"/>
      <c r="AC2" s="70"/>
      <c r="AD2" s="70"/>
      <c r="AE2" s="70"/>
      <c r="AF2" s="5" t="s">
        <v>4</v>
      </c>
      <c r="AG2" s="70"/>
      <c r="AH2" s="70"/>
      <c r="AI2" s="5" t="s">
        <v>5</v>
      </c>
      <c r="AJ2" s="70"/>
      <c r="AK2" s="5"/>
      <c r="AL2"/>
      <c r="AM2"/>
      <c r="AN2"/>
    </row>
    <row r="3" spans="1:40" ht="18.45" customHeight="1" x14ac:dyDescent="0.25">
      <c r="A3" s="70"/>
      <c r="B3" s="15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 t="s">
        <v>6</v>
      </c>
      <c r="Z3" s="70"/>
      <c r="AA3" s="70"/>
      <c r="AB3" s="70"/>
      <c r="AC3" s="70"/>
      <c r="AD3" s="70"/>
      <c r="AE3" s="70"/>
      <c r="AF3" s="5" t="s">
        <v>7</v>
      </c>
      <c r="AG3" s="70"/>
      <c r="AH3" s="70"/>
      <c r="AI3" s="5" t="s">
        <v>8</v>
      </c>
      <c r="AJ3" s="70"/>
      <c r="AK3" s="5"/>
      <c r="AL3"/>
      <c r="AM3"/>
      <c r="AN3"/>
    </row>
    <row r="4" spans="1:40" ht="15" customHeight="1" x14ac:dyDescent="0.3">
      <c r="A4" s="70"/>
      <c r="B4" s="171" t="s">
        <v>240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 t="s">
        <v>9</v>
      </c>
      <c r="Z4" s="70"/>
      <c r="AA4" s="70"/>
      <c r="AB4" s="70"/>
      <c r="AC4" s="70"/>
      <c r="AD4" s="70"/>
      <c r="AE4" s="70"/>
      <c r="AF4" s="5" t="s">
        <v>10</v>
      </c>
      <c r="AG4" s="70"/>
      <c r="AH4" s="70"/>
      <c r="AI4" s="5" t="s">
        <v>11</v>
      </c>
      <c r="AJ4" s="70"/>
      <c r="AK4" s="5"/>
      <c r="AL4"/>
      <c r="AM4"/>
      <c r="AN4"/>
    </row>
    <row r="5" spans="1:40" ht="12.3" customHeight="1" x14ac:dyDescent="0.25">
      <c r="A5" s="70"/>
      <c r="B5" s="15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5"/>
      <c r="AJ5" s="5"/>
      <c r="AK5" s="5"/>
      <c r="AL5"/>
      <c r="AM5"/>
      <c r="AN5"/>
    </row>
    <row r="6" spans="1:40" ht="15" customHeight="1" x14ac:dyDescent="0.25">
      <c r="A6" s="70"/>
      <c r="B6" s="150" t="s">
        <v>12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5"/>
      <c r="AJ6" s="5"/>
      <c r="AK6" s="5"/>
      <c r="AL6"/>
      <c r="AM6"/>
      <c r="AN6"/>
    </row>
    <row r="7" spans="1:40" ht="12.3" customHeight="1" x14ac:dyDescent="0.25">
      <c r="A7" s="70"/>
      <c r="B7" s="15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/>
      <c r="AL7"/>
      <c r="AM7"/>
      <c r="AN7"/>
    </row>
    <row r="8" spans="1:40" ht="14.25" customHeight="1" x14ac:dyDescent="0.25">
      <c r="A8" s="70"/>
      <c r="B8" s="152" t="s">
        <v>257</v>
      </c>
      <c r="C8" s="153"/>
      <c r="D8" s="153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/>
      <c r="AL8"/>
      <c r="AM8"/>
      <c r="AN8"/>
    </row>
    <row r="9" spans="1:40" ht="14.25" customHeight="1" x14ac:dyDescent="0.25">
      <c r="A9" s="70"/>
      <c r="B9" s="148"/>
      <c r="C9" s="154"/>
      <c r="D9" s="155"/>
      <c r="E9" s="146">
        <v>1</v>
      </c>
      <c r="F9" s="146"/>
      <c r="G9" s="146"/>
      <c r="H9" s="146"/>
      <c r="I9" s="146"/>
      <c r="J9" s="146">
        <v>2</v>
      </c>
      <c r="K9" s="146"/>
      <c r="L9" s="146"/>
      <c r="M9" s="146"/>
      <c r="N9" s="146"/>
      <c r="O9" s="146">
        <v>3</v>
      </c>
      <c r="P9" s="146"/>
      <c r="Q9" s="146"/>
      <c r="R9" s="146"/>
      <c r="S9" s="146"/>
      <c r="T9" s="146">
        <v>4</v>
      </c>
      <c r="U9" s="146"/>
      <c r="V9" s="146"/>
      <c r="W9" s="146"/>
      <c r="X9" s="146"/>
      <c r="Y9" s="146" t="s">
        <v>14</v>
      </c>
      <c r="Z9" s="146"/>
      <c r="AA9" s="146"/>
      <c r="AB9" s="146"/>
      <c r="AC9" s="146"/>
      <c r="AD9" s="146" t="s">
        <v>15</v>
      </c>
      <c r="AE9" s="146"/>
      <c r="AF9" s="146"/>
      <c r="AG9" s="146"/>
      <c r="AH9" s="146"/>
      <c r="AI9" s="12" t="s">
        <v>16</v>
      </c>
      <c r="AJ9" s="70"/>
      <c r="AK9"/>
      <c r="AL9"/>
      <c r="AM9"/>
      <c r="AN9"/>
    </row>
    <row r="10" spans="1:40" ht="14.25" customHeight="1" x14ac:dyDescent="0.25">
      <c r="A10" s="156">
        <v>45</v>
      </c>
      <c r="B10" s="146">
        <v>1</v>
      </c>
      <c r="C10" s="15"/>
      <c r="D10" s="155" t="str">
        <f>IF(A10=0,"",INDEX(Nimet!$A$2:$D$251,A10,4))</f>
        <v>Övermark Pekka, SeSi</v>
      </c>
      <c r="E10" s="147"/>
      <c r="F10" s="147"/>
      <c r="G10" s="147"/>
      <c r="H10" s="147"/>
      <c r="I10" s="147"/>
      <c r="J10" s="148" t="str">
        <f>CONCATENATE(AB22,"-",AD22)</f>
        <v>2-0</v>
      </c>
      <c r="K10" s="148"/>
      <c r="L10" s="148"/>
      <c r="M10" s="148"/>
      <c r="N10" s="148"/>
      <c r="O10" s="148" t="str">
        <f>CONCATENATE(AB16,"-",AD16)</f>
        <v>2-0</v>
      </c>
      <c r="P10" s="148"/>
      <c r="Q10" s="148"/>
      <c r="R10" s="148"/>
      <c r="S10" s="148"/>
      <c r="T10" s="148" t="str">
        <f>CONCATENATE(AB19,"-",AD19)</f>
        <v>2-0</v>
      </c>
      <c r="U10" s="148"/>
      <c r="V10" s="148"/>
      <c r="W10" s="148"/>
      <c r="X10" s="148"/>
      <c r="Y10" s="146" t="str">
        <f>CONCATENATE(AF16+AF19+AF22,"-",AH16+AH19+AH22)</f>
        <v>3-0</v>
      </c>
      <c r="Z10" s="146"/>
      <c r="AA10" s="146"/>
      <c r="AB10" s="146"/>
      <c r="AC10" s="146"/>
      <c r="AD10" s="146" t="str">
        <f>CONCATENATE(AB16+AB19+AB22,"-",AD16+AD19+AD22)</f>
        <v>6-0</v>
      </c>
      <c r="AE10" s="146"/>
      <c r="AF10" s="146"/>
      <c r="AG10" s="146"/>
      <c r="AH10" s="146"/>
      <c r="AI10" s="16">
        <v>1</v>
      </c>
      <c r="AJ10" s="70"/>
      <c r="AK10"/>
      <c r="AL10"/>
      <c r="AM10"/>
      <c r="AN10"/>
    </row>
    <row r="11" spans="1:40" ht="14.25" customHeight="1" x14ac:dyDescent="0.25">
      <c r="A11" s="156">
        <v>54</v>
      </c>
      <c r="B11" s="146">
        <v>2</v>
      </c>
      <c r="C11" s="15"/>
      <c r="D11" s="155" t="str">
        <f>IF(A11=0,"",INDEX(Nimet!$A$2:$D$251,A11,4))</f>
        <v>Tuomela Ville, JuVo</v>
      </c>
      <c r="E11" s="148" t="str">
        <f>CONCATENATE(AD22,"-",AB22)</f>
        <v>0-2</v>
      </c>
      <c r="F11" s="148"/>
      <c r="G11" s="148"/>
      <c r="H11" s="148"/>
      <c r="I11" s="148"/>
      <c r="J11" s="147"/>
      <c r="K11" s="147"/>
      <c r="L11" s="147"/>
      <c r="M11" s="147"/>
      <c r="N11" s="147"/>
      <c r="O11" s="148" t="str">
        <f>CONCATENATE(AB20,"-",AD20)</f>
        <v>2-0</v>
      </c>
      <c r="P11" s="148"/>
      <c r="Q11" s="148"/>
      <c r="R11" s="148"/>
      <c r="S11" s="148"/>
      <c r="T11" s="148" t="str">
        <f>CONCATENATE(AB17,"-",AD17)</f>
        <v>2-0</v>
      </c>
      <c r="U11" s="148"/>
      <c r="V11" s="148"/>
      <c r="W11" s="148"/>
      <c r="X11" s="148"/>
      <c r="Y11" s="146" t="str">
        <f>CONCATENATE(AF17+AF20+AH22,"-",AH17+AH20+AF22)</f>
        <v>2-1</v>
      </c>
      <c r="Z11" s="146"/>
      <c r="AA11" s="146"/>
      <c r="AB11" s="146"/>
      <c r="AC11" s="146"/>
      <c r="AD11" s="146" t="str">
        <f>CONCATENATE(AB17+AB20+AD22,"-",AD17+AD20+AB22)</f>
        <v>4-2</v>
      </c>
      <c r="AE11" s="146"/>
      <c r="AF11" s="146"/>
      <c r="AG11" s="146"/>
      <c r="AH11" s="146"/>
      <c r="AI11" s="16">
        <v>2</v>
      </c>
      <c r="AJ11" s="70"/>
      <c r="AK11"/>
      <c r="AL11"/>
      <c r="AM11"/>
      <c r="AN11"/>
    </row>
    <row r="12" spans="1:40" ht="14.25" customHeight="1" x14ac:dyDescent="0.25">
      <c r="A12" s="156">
        <v>60</v>
      </c>
      <c r="B12" s="146">
        <v>3</v>
      </c>
      <c r="C12" s="15"/>
      <c r="D12" s="155" t="str">
        <f>IF(A12=0,"",INDEX(Nimet!$A$2:$D$251,A12,4))</f>
        <v>Kalliomäki Jukka, Gurut</v>
      </c>
      <c r="E12" s="148" t="str">
        <f>CONCATENATE(AD16,"-",AB16)</f>
        <v>0-2</v>
      </c>
      <c r="F12" s="148"/>
      <c r="G12" s="148"/>
      <c r="H12" s="148"/>
      <c r="I12" s="148"/>
      <c r="J12" s="148" t="str">
        <f>CONCATENATE(AD20,"-",AB20)</f>
        <v>0-2</v>
      </c>
      <c r="K12" s="148"/>
      <c r="L12" s="148"/>
      <c r="M12" s="148"/>
      <c r="N12" s="148"/>
      <c r="O12" s="147"/>
      <c r="P12" s="147"/>
      <c r="Q12" s="147"/>
      <c r="R12" s="147"/>
      <c r="S12" s="147"/>
      <c r="T12" s="148" t="str">
        <f>CONCATENATE(AB23,"-",AD23)</f>
        <v>1-2</v>
      </c>
      <c r="U12" s="148"/>
      <c r="V12" s="148"/>
      <c r="W12" s="148"/>
      <c r="X12" s="148"/>
      <c r="Y12" s="146" t="str">
        <f>CONCATENATE(AH16+AH20+AF23,"-",AF16+AF20+AH23)</f>
        <v>0-3</v>
      </c>
      <c r="Z12" s="146"/>
      <c r="AA12" s="146"/>
      <c r="AB12" s="146"/>
      <c r="AC12" s="146"/>
      <c r="AD12" s="146" t="str">
        <f>CONCATENATE(AD16+AD20+AB23,"-",AB16+AB20+AD23)</f>
        <v>1-6</v>
      </c>
      <c r="AE12" s="146"/>
      <c r="AF12" s="146"/>
      <c r="AG12" s="146"/>
      <c r="AH12" s="146"/>
      <c r="AI12" s="16">
        <v>4</v>
      </c>
      <c r="AJ12" s="70"/>
      <c r="AK12"/>
      <c r="AL12"/>
      <c r="AM12"/>
      <c r="AN12"/>
    </row>
    <row r="13" spans="1:40" ht="14.25" customHeight="1" x14ac:dyDescent="0.25">
      <c r="A13" s="156">
        <v>69</v>
      </c>
      <c r="B13" s="146">
        <v>4</v>
      </c>
      <c r="C13" s="15"/>
      <c r="D13" s="155" t="str">
        <f>IF(A13=0,"",INDEX(Nimet!$A$2:$D$251,A13,4))</f>
        <v>Byron Papakastrisios , BTK Halex</v>
      </c>
      <c r="E13" s="148" t="str">
        <f>CONCATENATE(AD19,"-",AB19)</f>
        <v>0-2</v>
      </c>
      <c r="F13" s="148"/>
      <c r="G13" s="148"/>
      <c r="H13" s="148"/>
      <c r="I13" s="148"/>
      <c r="J13" s="148" t="str">
        <f>CONCATENATE(AD17,"-",AB17)</f>
        <v>0-2</v>
      </c>
      <c r="K13" s="148"/>
      <c r="L13" s="148"/>
      <c r="M13" s="148"/>
      <c r="N13" s="148"/>
      <c r="O13" s="148" t="str">
        <f>CONCATENATE(AD23,"-",AB23)</f>
        <v>2-1</v>
      </c>
      <c r="P13" s="148"/>
      <c r="Q13" s="148"/>
      <c r="R13" s="148"/>
      <c r="S13" s="148"/>
      <c r="T13" s="147"/>
      <c r="U13" s="147"/>
      <c r="V13" s="147"/>
      <c r="W13" s="147"/>
      <c r="X13" s="147"/>
      <c r="Y13" s="146" t="str">
        <f>CONCATENATE(AH17+AH19+AH23,"-",AF17+AF19+AF23)</f>
        <v>1-2</v>
      </c>
      <c r="Z13" s="146"/>
      <c r="AA13" s="146"/>
      <c r="AB13" s="146"/>
      <c r="AC13" s="146"/>
      <c r="AD13" s="146" t="str">
        <f>CONCATENATE(AD17+AD19+AD23,"-",AB17+AB19+AB23)</f>
        <v>2-5</v>
      </c>
      <c r="AE13" s="146"/>
      <c r="AF13" s="146"/>
      <c r="AG13" s="146"/>
      <c r="AH13" s="146"/>
      <c r="AI13" s="16">
        <v>3</v>
      </c>
      <c r="AJ13" s="70"/>
      <c r="AK13"/>
      <c r="AL13"/>
      <c r="AM13"/>
      <c r="AN13"/>
    </row>
    <row r="14" spans="1:40" ht="14.25" customHeight="1" x14ac:dyDescent="0.25">
      <c r="A14" s="70"/>
      <c r="B14" s="71"/>
      <c r="C14" s="71"/>
      <c r="D14" s="71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/>
      <c r="AN14"/>
    </row>
    <row r="15" spans="1:40" ht="14.25" customHeight="1" x14ac:dyDescent="0.25">
      <c r="A15" s="70"/>
      <c r="B15" s="151" t="s">
        <v>1</v>
      </c>
      <c r="C15" s="70"/>
      <c r="D15" s="70"/>
      <c r="E15" s="70"/>
      <c r="F15" s="70"/>
      <c r="G15" s="154"/>
      <c r="H15" s="149">
        <v>1</v>
      </c>
      <c r="I15" s="155"/>
      <c r="J15" s="20"/>
      <c r="K15" s="21"/>
      <c r="L15" s="26">
        <v>2</v>
      </c>
      <c r="M15" s="23"/>
      <c r="N15" s="20"/>
      <c r="O15" s="21"/>
      <c r="P15" s="26">
        <v>3</v>
      </c>
      <c r="Q15" s="157"/>
      <c r="R15" s="70"/>
      <c r="S15" s="158"/>
      <c r="T15" s="26">
        <v>4</v>
      </c>
      <c r="U15" s="157"/>
      <c r="V15" s="70"/>
      <c r="W15" s="158"/>
      <c r="X15" s="26">
        <v>5</v>
      </c>
      <c r="Y15" s="157"/>
      <c r="Z15" s="71"/>
      <c r="AA15" s="71"/>
      <c r="AB15" s="158"/>
      <c r="AC15" s="26" t="s">
        <v>17</v>
      </c>
      <c r="AD15" s="157"/>
      <c r="AE15" s="20"/>
      <c r="AF15" s="21"/>
      <c r="AG15" s="26" t="s">
        <v>18</v>
      </c>
      <c r="AH15" s="23"/>
      <c r="AI15" s="27" t="s">
        <v>19</v>
      </c>
      <c r="AJ15" s="70"/>
      <c r="AK15" s="27"/>
      <c r="AL15"/>
      <c r="AM15"/>
      <c r="AN15"/>
    </row>
    <row r="16" spans="1:40" ht="14.25" customHeight="1" x14ac:dyDescent="0.25">
      <c r="A16" s="159" t="s">
        <v>4</v>
      </c>
      <c r="B16" s="70" t="str">
        <f>CONCATENATE(D10,"  -  ",D12)</f>
        <v>Övermark Pekka, SeSi  -  Kalliomäki Jukka, Gurut</v>
      </c>
      <c r="C16" s="70"/>
      <c r="D16" s="70"/>
      <c r="E16" s="70"/>
      <c r="F16" s="70"/>
      <c r="G16" s="160">
        <v>11</v>
      </c>
      <c r="H16" s="30" t="s">
        <v>20</v>
      </c>
      <c r="I16" s="161">
        <v>2</v>
      </c>
      <c r="J16" s="162"/>
      <c r="K16" s="160">
        <v>11</v>
      </c>
      <c r="L16" s="30" t="s">
        <v>20</v>
      </c>
      <c r="M16" s="161">
        <v>6</v>
      </c>
      <c r="N16" s="162"/>
      <c r="O16" s="160"/>
      <c r="P16" s="30" t="s">
        <v>20</v>
      </c>
      <c r="Q16" s="161"/>
      <c r="R16" s="163"/>
      <c r="S16" s="160"/>
      <c r="T16" s="30" t="s">
        <v>20</v>
      </c>
      <c r="U16" s="161"/>
      <c r="V16" s="163"/>
      <c r="W16" s="160"/>
      <c r="X16" s="30" t="s">
        <v>20</v>
      </c>
      <c r="Y16" s="161"/>
      <c r="Z16" s="162"/>
      <c r="AA16" s="162"/>
      <c r="AB16" s="34">
        <f>IF($G16-$I16&gt;0,1,0)+IF($K16-$M16&gt;0,1,0)+IF($O16-$Q16&gt;0,1,0)+IF($S16-$U16&gt;0,1,0)+IF($W16-$Y16&gt;0,1,0)</f>
        <v>2</v>
      </c>
      <c r="AC16" s="35" t="s">
        <v>20</v>
      </c>
      <c r="AD16" s="36">
        <f>IF($G16-$I16&lt;0,1,0)+IF($K16-$M16&lt;0,1,0)+IF($O16-$Q16&lt;0,1,0)+IF($S16-$U16&lt;0,1,0)+IF($W16-$Y16&lt;0,1,0)</f>
        <v>0</v>
      </c>
      <c r="AE16" s="163"/>
      <c r="AF16" s="164">
        <f>IF($AB16-$AD16&gt;0,1,0)</f>
        <v>1</v>
      </c>
      <c r="AG16" s="35" t="s">
        <v>20</v>
      </c>
      <c r="AH16" s="36">
        <f>IF($AB16-$AD16&lt;0,1,0)</f>
        <v>0</v>
      </c>
      <c r="AI16" s="38">
        <v>4</v>
      </c>
      <c r="AJ16" s="163"/>
      <c r="AK16" s="33"/>
      <c r="AL16"/>
      <c r="AM16" s="5"/>
      <c r="AN16" s="39"/>
    </row>
    <row r="17" spans="1:40" ht="14.25" customHeight="1" x14ac:dyDescent="0.25">
      <c r="A17" s="159" t="s">
        <v>5</v>
      </c>
      <c r="B17" s="70" t="str">
        <f>CONCATENATE(D11,"  -  ",D13)</f>
        <v>Tuomela Ville, JuVo  -  Byron Papakastrisios , BTK Halex</v>
      </c>
      <c r="C17" s="70"/>
      <c r="D17" s="70"/>
      <c r="E17" s="70"/>
      <c r="F17" s="70"/>
      <c r="G17" s="165">
        <v>12</v>
      </c>
      <c r="H17" s="41" t="s">
        <v>20</v>
      </c>
      <c r="I17" s="166">
        <v>10</v>
      </c>
      <c r="J17" s="162"/>
      <c r="K17" s="160">
        <v>11</v>
      </c>
      <c r="L17" s="30" t="s">
        <v>20</v>
      </c>
      <c r="M17" s="161">
        <v>3</v>
      </c>
      <c r="N17" s="162"/>
      <c r="O17" s="160"/>
      <c r="P17" s="30" t="s">
        <v>20</v>
      </c>
      <c r="Q17" s="161"/>
      <c r="R17" s="163"/>
      <c r="S17" s="160"/>
      <c r="T17" s="30" t="s">
        <v>20</v>
      </c>
      <c r="U17" s="161"/>
      <c r="V17" s="163"/>
      <c r="W17" s="160"/>
      <c r="X17" s="30" t="s">
        <v>20</v>
      </c>
      <c r="Y17" s="161"/>
      <c r="Z17" s="162"/>
      <c r="AA17" s="162"/>
      <c r="AB17" s="34">
        <f>IF($G17-$I17&gt;0,1,0)+IF($K17-$M17&gt;0,1,0)+IF($O17-$Q17&gt;0,1,0)+IF($S17-$U17&gt;0,1,0)+IF($W17-$Y17&gt;0,1,0)</f>
        <v>2</v>
      </c>
      <c r="AC17" s="35" t="s">
        <v>20</v>
      </c>
      <c r="AD17" s="36">
        <f>IF($G17-$I17&lt;0,1,0)+IF($K17-$M17&lt;0,1,0)+IF($O17-$Q17&lt;0,1,0)+IF($S17-$U17&lt;0,1,0)+IF($W17-$Y17&lt;0,1,0)</f>
        <v>0</v>
      </c>
      <c r="AE17" s="163"/>
      <c r="AF17" s="164">
        <f>IF($AB17-$AD17&gt;0,1,0)</f>
        <v>1</v>
      </c>
      <c r="AG17" s="35" t="s">
        <v>20</v>
      </c>
      <c r="AH17" s="36">
        <f>IF($AB17-$AD17&lt;0,1,0)</f>
        <v>0</v>
      </c>
      <c r="AI17" s="38">
        <v>3</v>
      </c>
      <c r="AJ17" s="163"/>
      <c r="AK17" s="33"/>
      <c r="AL17"/>
      <c r="AM17" s="5"/>
      <c r="AN17" s="39"/>
    </row>
    <row r="18" spans="1:40" ht="14.25" customHeight="1" x14ac:dyDescent="0.25">
      <c r="A18" s="159"/>
      <c r="B18" s="70"/>
      <c r="C18" s="70"/>
      <c r="D18" s="70"/>
      <c r="E18" s="70"/>
      <c r="F18" s="70"/>
      <c r="G18" s="167"/>
      <c r="H18" s="44"/>
      <c r="I18" s="168"/>
      <c r="J18" s="162"/>
      <c r="K18" s="167"/>
      <c r="L18" s="44"/>
      <c r="M18" s="168"/>
      <c r="N18" s="162"/>
      <c r="O18" s="167"/>
      <c r="P18" s="44"/>
      <c r="Q18" s="168"/>
      <c r="R18" s="163"/>
      <c r="S18" s="167"/>
      <c r="T18" s="44"/>
      <c r="U18" s="168"/>
      <c r="V18" s="163"/>
      <c r="W18" s="167"/>
      <c r="X18" s="44"/>
      <c r="Y18" s="168"/>
      <c r="Z18" s="162"/>
      <c r="AA18" s="162"/>
      <c r="AB18" s="34"/>
      <c r="AC18" s="35"/>
      <c r="AD18" s="36"/>
      <c r="AE18" s="163"/>
      <c r="AF18" s="164"/>
      <c r="AG18" s="169"/>
      <c r="AH18" s="36"/>
      <c r="AI18" s="38"/>
      <c r="AJ18" s="163"/>
      <c r="AK18" s="33"/>
      <c r="AL18"/>
      <c r="AM18"/>
      <c r="AN18" s="39"/>
    </row>
    <row r="19" spans="1:40" ht="14.25" customHeight="1" x14ac:dyDescent="0.25">
      <c r="A19" s="159" t="s">
        <v>7</v>
      </c>
      <c r="B19" s="70" t="str">
        <f>CONCATENATE(D10,"  -  ",D13)</f>
        <v>Övermark Pekka, SeSi  -  Byron Papakastrisios , BTK Halex</v>
      </c>
      <c r="C19" s="70"/>
      <c r="D19" s="70"/>
      <c r="E19" s="70"/>
      <c r="F19" s="70"/>
      <c r="G19" s="160">
        <v>11</v>
      </c>
      <c r="H19" s="30" t="s">
        <v>20</v>
      </c>
      <c r="I19" s="161">
        <v>8</v>
      </c>
      <c r="J19" s="162"/>
      <c r="K19" s="160">
        <v>11</v>
      </c>
      <c r="L19" s="30" t="s">
        <v>20</v>
      </c>
      <c r="M19" s="161">
        <v>2</v>
      </c>
      <c r="N19" s="162"/>
      <c r="O19" s="160"/>
      <c r="P19" s="30" t="s">
        <v>20</v>
      </c>
      <c r="Q19" s="161"/>
      <c r="R19" s="163"/>
      <c r="S19" s="160"/>
      <c r="T19" s="30" t="s">
        <v>20</v>
      </c>
      <c r="U19" s="161"/>
      <c r="V19" s="163"/>
      <c r="W19" s="160"/>
      <c r="X19" s="30" t="s">
        <v>20</v>
      </c>
      <c r="Y19" s="161"/>
      <c r="Z19" s="162"/>
      <c r="AA19" s="162"/>
      <c r="AB19" s="34">
        <f>IF($G19-$I19&gt;0,1,0)+IF($K19-$M19&gt;0,1,0)+IF($O19-$Q19&gt;0,1,0)+IF($S19-$U19&gt;0,1,0)+IF($W19-$Y19&gt;0,1,0)</f>
        <v>2</v>
      </c>
      <c r="AC19" s="35" t="s">
        <v>20</v>
      </c>
      <c r="AD19" s="36">
        <f>IF($G19-$I19&lt;0,1,0)+IF($K19-$M19&lt;0,1,0)+IF($O19-$Q19&lt;0,1,0)+IF($S19-$U19&lt;0,1,0)+IF($W19-$Y19&lt;0,1,0)</f>
        <v>0</v>
      </c>
      <c r="AE19" s="163"/>
      <c r="AF19" s="164">
        <f>IF($AB19-$AD19&gt;0,1,0)</f>
        <v>1</v>
      </c>
      <c r="AG19" s="35" t="s">
        <v>20</v>
      </c>
      <c r="AH19" s="36">
        <f>IF($AB19-$AD19&lt;0,1,0)</f>
        <v>0</v>
      </c>
      <c r="AI19" s="38">
        <v>2</v>
      </c>
      <c r="AJ19" s="163"/>
      <c r="AK19" s="33"/>
      <c r="AL19"/>
      <c r="AM19" s="5"/>
      <c r="AN19" s="39"/>
    </row>
    <row r="20" spans="1:40" ht="14.25" customHeight="1" x14ac:dyDescent="0.25">
      <c r="A20" s="159" t="s">
        <v>8</v>
      </c>
      <c r="B20" s="70" t="str">
        <f>CONCATENATE(D11,"  -  ",D12)</f>
        <v>Tuomela Ville, JuVo  -  Kalliomäki Jukka, Gurut</v>
      </c>
      <c r="C20" s="70"/>
      <c r="D20" s="70"/>
      <c r="E20" s="70"/>
      <c r="F20" s="70"/>
      <c r="G20" s="160">
        <v>11</v>
      </c>
      <c r="H20" s="30" t="s">
        <v>20</v>
      </c>
      <c r="I20" s="161">
        <v>6</v>
      </c>
      <c r="J20" s="162"/>
      <c r="K20" s="160">
        <v>11</v>
      </c>
      <c r="L20" s="30" t="s">
        <v>20</v>
      </c>
      <c r="M20" s="161">
        <v>3</v>
      </c>
      <c r="N20" s="162"/>
      <c r="O20" s="160"/>
      <c r="P20" s="30" t="s">
        <v>20</v>
      </c>
      <c r="Q20" s="161"/>
      <c r="R20" s="163"/>
      <c r="S20" s="160"/>
      <c r="T20" s="30" t="s">
        <v>20</v>
      </c>
      <c r="U20" s="161"/>
      <c r="V20" s="163"/>
      <c r="W20" s="160"/>
      <c r="X20" s="30" t="s">
        <v>20</v>
      </c>
      <c r="Y20" s="161"/>
      <c r="Z20" s="162"/>
      <c r="AA20" s="162"/>
      <c r="AB20" s="34">
        <f>IF($G20-$I20&gt;0,1,0)+IF($K20-$M20&gt;0,1,0)+IF($O20-$Q20&gt;0,1,0)+IF($S20-$U20&gt;0,1,0)+IF($W20-$Y20&gt;0,1,0)</f>
        <v>2</v>
      </c>
      <c r="AC20" s="35" t="s">
        <v>20</v>
      </c>
      <c r="AD20" s="36">
        <f>IF($G20-$I20&lt;0,1,0)+IF($K20-$M20&lt;0,1,0)+IF($O20-$Q20&lt;0,1,0)+IF($S20-$U20&lt;0,1,0)+IF($W20-$Y20&lt;0,1,0)</f>
        <v>0</v>
      </c>
      <c r="AE20" s="163"/>
      <c r="AF20" s="164">
        <f>IF($AB20-$AD20&gt;0,1,0)</f>
        <v>1</v>
      </c>
      <c r="AG20" s="35" t="s">
        <v>20</v>
      </c>
      <c r="AH20" s="36">
        <f>IF($AB20-$AD20&lt;0,1,0)</f>
        <v>0</v>
      </c>
      <c r="AI20" s="38">
        <v>1</v>
      </c>
      <c r="AJ20" s="163"/>
      <c r="AK20" s="33"/>
      <c r="AL20"/>
      <c r="AM20" s="5"/>
      <c r="AN20" s="39"/>
    </row>
    <row r="21" spans="1:40" ht="14.25" customHeight="1" x14ac:dyDescent="0.25">
      <c r="A21" s="159"/>
      <c r="B21" s="70"/>
      <c r="C21" s="70"/>
      <c r="D21" s="70"/>
      <c r="E21" s="70"/>
      <c r="F21" s="70"/>
      <c r="G21" s="167"/>
      <c r="H21" s="44"/>
      <c r="I21" s="168"/>
      <c r="J21" s="162"/>
      <c r="K21" s="167"/>
      <c r="L21" s="44"/>
      <c r="M21" s="168"/>
      <c r="N21" s="162"/>
      <c r="O21" s="167"/>
      <c r="P21" s="44"/>
      <c r="Q21" s="168"/>
      <c r="R21" s="163"/>
      <c r="S21" s="167"/>
      <c r="T21" s="44"/>
      <c r="U21" s="168"/>
      <c r="V21" s="163"/>
      <c r="W21" s="167"/>
      <c r="X21" s="44"/>
      <c r="Y21" s="168"/>
      <c r="Z21" s="162"/>
      <c r="AA21" s="162"/>
      <c r="AB21" s="34"/>
      <c r="AC21" s="35"/>
      <c r="AD21" s="36"/>
      <c r="AE21" s="163"/>
      <c r="AF21" s="164"/>
      <c r="AG21" s="169"/>
      <c r="AH21" s="36"/>
      <c r="AI21" s="38"/>
      <c r="AJ21" s="163"/>
      <c r="AK21" s="33"/>
      <c r="AL21"/>
      <c r="AM21"/>
      <c r="AN21" s="39"/>
    </row>
    <row r="22" spans="1:40" ht="14.25" customHeight="1" x14ac:dyDescent="0.25">
      <c r="A22" s="159" t="s">
        <v>10</v>
      </c>
      <c r="B22" s="70" t="str">
        <f>CONCATENATE(D10,"  -  ",D11)</f>
        <v>Övermark Pekka, SeSi  -  Tuomela Ville, JuVo</v>
      </c>
      <c r="C22" s="70"/>
      <c r="D22" s="70"/>
      <c r="E22" s="70"/>
      <c r="F22" s="70"/>
      <c r="G22" s="160">
        <v>11</v>
      </c>
      <c r="H22" s="30" t="s">
        <v>20</v>
      </c>
      <c r="I22" s="161">
        <v>7</v>
      </c>
      <c r="J22" s="162"/>
      <c r="K22" s="160">
        <v>12</v>
      </c>
      <c r="L22" s="30" t="s">
        <v>20</v>
      </c>
      <c r="M22" s="161">
        <v>10</v>
      </c>
      <c r="N22" s="162"/>
      <c r="O22" s="160"/>
      <c r="P22" s="30" t="s">
        <v>20</v>
      </c>
      <c r="Q22" s="161"/>
      <c r="R22" s="163"/>
      <c r="S22" s="160"/>
      <c r="T22" s="30" t="s">
        <v>20</v>
      </c>
      <c r="U22" s="161"/>
      <c r="V22" s="163"/>
      <c r="W22" s="160"/>
      <c r="X22" s="30" t="s">
        <v>20</v>
      </c>
      <c r="Y22" s="161"/>
      <c r="Z22" s="162"/>
      <c r="AA22" s="162"/>
      <c r="AB22" s="34">
        <f>IF($G22-$I22&gt;0,1,0)+IF($K22-$M22&gt;0,1,0)+IF($O22-$Q22&gt;0,1,0)+IF($S22-$U22&gt;0,1,0)+IF($W22-$Y22&gt;0,1,0)</f>
        <v>2</v>
      </c>
      <c r="AC22" s="35" t="s">
        <v>20</v>
      </c>
      <c r="AD22" s="36">
        <f>IF($G22-$I22&lt;0,1,0)+IF($K22-$M22&lt;0,1,0)+IF($O22-$Q22&lt;0,1,0)+IF($S22-$U22&lt;0,1,0)+IF($W22-$Y22&lt;0,1,0)</f>
        <v>0</v>
      </c>
      <c r="AE22" s="163"/>
      <c r="AF22" s="164">
        <f>IF($AB22-$AD22&gt;0,1,0)</f>
        <v>1</v>
      </c>
      <c r="AG22" s="35" t="s">
        <v>20</v>
      </c>
      <c r="AH22" s="36">
        <f>IF($AB22-$AD22&lt;0,1,0)</f>
        <v>0</v>
      </c>
      <c r="AI22" s="38">
        <v>4</v>
      </c>
      <c r="AJ22" s="163"/>
      <c r="AK22" s="33"/>
      <c r="AL22"/>
      <c r="AM22" s="5"/>
      <c r="AN22" s="39"/>
    </row>
    <row r="23" spans="1:40" ht="14.25" customHeight="1" x14ac:dyDescent="0.25">
      <c r="A23" s="159" t="s">
        <v>11</v>
      </c>
      <c r="B23" s="70" t="str">
        <f>CONCATENATE(D12,"  -  ",D13)</f>
        <v>Kalliomäki Jukka, Gurut  -  Byron Papakastrisios , BTK Halex</v>
      </c>
      <c r="C23" s="70"/>
      <c r="D23" s="70"/>
      <c r="E23" s="70"/>
      <c r="F23" s="70"/>
      <c r="G23" s="160">
        <v>7</v>
      </c>
      <c r="H23" s="30" t="s">
        <v>20</v>
      </c>
      <c r="I23" s="161">
        <v>11</v>
      </c>
      <c r="J23" s="162"/>
      <c r="K23" s="160">
        <v>11</v>
      </c>
      <c r="L23" s="30" t="s">
        <v>20</v>
      </c>
      <c r="M23" s="161">
        <v>9</v>
      </c>
      <c r="N23" s="162"/>
      <c r="O23" s="160">
        <v>8</v>
      </c>
      <c r="P23" s="30" t="s">
        <v>20</v>
      </c>
      <c r="Q23" s="161">
        <v>11</v>
      </c>
      <c r="R23" s="163"/>
      <c r="S23" s="160"/>
      <c r="T23" s="30" t="s">
        <v>20</v>
      </c>
      <c r="U23" s="161"/>
      <c r="V23" s="163"/>
      <c r="W23" s="160"/>
      <c r="X23" s="30" t="s">
        <v>20</v>
      </c>
      <c r="Y23" s="161"/>
      <c r="Z23" s="162"/>
      <c r="AA23" s="162"/>
      <c r="AB23" s="47">
        <f>IF($G23-$I23&gt;0,1,0)+IF($K23-$M23&gt;0,1,0)+IF($O23-$Q23&gt;0,1,0)+IF($S23-$U23&gt;0,1,0)+IF($W23-$Y23&gt;0,1,0)</f>
        <v>1</v>
      </c>
      <c r="AC23" s="48" t="s">
        <v>20</v>
      </c>
      <c r="AD23" s="49">
        <f>IF($G23-$I23&lt;0,1,0)+IF($K23-$M23&lt;0,1,0)+IF($O23-$Q23&lt;0,1,0)+IF($S23-$U23&lt;0,1,0)+IF($W23-$Y23&lt;0,1,0)</f>
        <v>2</v>
      </c>
      <c r="AE23" s="163"/>
      <c r="AF23" s="170">
        <f>IF($AB23-$AD23&gt;0,1,0)</f>
        <v>0</v>
      </c>
      <c r="AG23" s="48" t="s">
        <v>20</v>
      </c>
      <c r="AH23" s="49">
        <f>IF($AB23-$AD23&lt;0,1,0)</f>
        <v>1</v>
      </c>
      <c r="AI23" s="38">
        <v>2</v>
      </c>
      <c r="AJ23" s="163"/>
      <c r="AK23" s="33"/>
      <c r="AL23"/>
      <c r="AM23" s="5"/>
      <c r="AN23" s="39"/>
    </row>
    <row r="24" spans="1:40" ht="12.3" customHeight="1" x14ac:dyDescent="0.25">
      <c r="A24" s="70"/>
      <c r="B24" s="70"/>
      <c r="C24" s="70"/>
      <c r="D24" s="70"/>
      <c r="E24" s="70"/>
      <c r="F24" s="70"/>
      <c r="G24" s="162"/>
      <c r="H24" s="162"/>
      <c r="I24" s="162"/>
      <c r="J24" s="162"/>
      <c r="K24" s="162"/>
      <c r="L24" s="162"/>
      <c r="M24" s="162"/>
      <c r="N24" s="162"/>
      <c r="O24" s="162"/>
      <c r="P24" s="44"/>
      <c r="Q24" s="51"/>
      <c r="R24" s="51"/>
      <c r="S24" s="51"/>
      <c r="T24" s="51"/>
      <c r="U24" s="163"/>
      <c r="V24" s="163"/>
      <c r="W24" s="163"/>
      <c r="X24" s="163"/>
      <c r="Y24" s="163"/>
      <c r="Z24" s="163"/>
      <c r="AA24" s="163"/>
      <c r="AB24" s="163"/>
      <c r="AC24" s="162"/>
      <c r="AD24" s="162"/>
      <c r="AE24" s="162"/>
      <c r="AF24" s="162"/>
      <c r="AG24" s="163"/>
      <c r="AH24" s="163"/>
      <c r="AI24" s="70"/>
      <c r="AJ24" s="163"/>
      <c r="AK24" s="33"/>
      <c r="AL24"/>
      <c r="AM24"/>
      <c r="AN24"/>
    </row>
    <row r="25" spans="1:40" ht="12.3" hidden="1" customHeight="1" x14ac:dyDescent="0.25">
      <c r="A25" s="70"/>
      <c r="B25" s="70"/>
      <c r="C25" s="70"/>
      <c r="D25" s="70"/>
      <c r="E25" s="70"/>
      <c r="F25" s="70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33"/>
      <c r="AL25"/>
      <c r="AM25"/>
      <c r="AN25"/>
    </row>
    <row r="26" spans="1:40" ht="12.3" customHeight="1" x14ac:dyDescent="0.25">
      <c r="A26" s="70"/>
      <c r="B26" s="15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/>
      <c r="AL26"/>
      <c r="AM26"/>
      <c r="AN26"/>
    </row>
    <row r="27" spans="1:40" ht="12.3" customHeight="1" x14ac:dyDescent="0.25">
      <c r="A27" s="70"/>
      <c r="B27" s="152" t="s">
        <v>256</v>
      </c>
      <c r="C27" s="153"/>
      <c r="D27" s="153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/>
      <c r="AL27"/>
      <c r="AM27"/>
      <c r="AN27"/>
    </row>
    <row r="28" spans="1:40" ht="14.25" customHeight="1" x14ac:dyDescent="0.25">
      <c r="A28" s="70"/>
      <c r="B28" s="148"/>
      <c r="C28" s="154"/>
      <c r="D28" s="155"/>
      <c r="E28" s="146">
        <v>1</v>
      </c>
      <c r="F28" s="146"/>
      <c r="G28" s="146"/>
      <c r="H28" s="146"/>
      <c r="I28" s="146"/>
      <c r="J28" s="146">
        <v>2</v>
      </c>
      <c r="K28" s="146"/>
      <c r="L28" s="146"/>
      <c r="M28" s="146"/>
      <c r="N28" s="146"/>
      <c r="O28" s="146">
        <v>3</v>
      </c>
      <c r="P28" s="146"/>
      <c r="Q28" s="146"/>
      <c r="R28" s="146"/>
      <c r="S28" s="146"/>
      <c r="T28" s="146">
        <v>4</v>
      </c>
      <c r="U28" s="146"/>
      <c r="V28" s="146"/>
      <c r="W28" s="146"/>
      <c r="X28" s="146"/>
      <c r="Y28" s="146" t="s">
        <v>14</v>
      </c>
      <c r="Z28" s="146"/>
      <c r="AA28" s="146"/>
      <c r="AB28" s="146"/>
      <c r="AC28" s="146"/>
      <c r="AD28" s="146" t="s">
        <v>15</v>
      </c>
      <c r="AE28" s="146"/>
      <c r="AF28" s="146"/>
      <c r="AG28" s="146"/>
      <c r="AH28" s="146"/>
      <c r="AI28" s="12" t="s">
        <v>16</v>
      </c>
      <c r="AJ28" s="70"/>
      <c r="AK28"/>
      <c r="AL28"/>
      <c r="AM28"/>
      <c r="AN28"/>
    </row>
    <row r="29" spans="1:40" ht="14.25" customHeight="1" x14ac:dyDescent="0.25">
      <c r="A29" s="156">
        <v>37</v>
      </c>
      <c r="B29" s="146">
        <v>1</v>
      </c>
      <c r="C29" s="15"/>
      <c r="D29" s="155" t="str">
        <f>IF(A29=0,"",INDEX(Nimet!$A$2:$D$251,A29,4))</f>
        <v>Antinoja Jari, SeSi</v>
      </c>
      <c r="E29" s="147"/>
      <c r="F29" s="147"/>
      <c r="G29" s="147"/>
      <c r="H29" s="147"/>
      <c r="I29" s="147"/>
      <c r="J29" s="148" t="str">
        <f>CONCATENATE(AB41,"-",AD41)</f>
        <v>1-2</v>
      </c>
      <c r="K29" s="148"/>
      <c r="L29" s="148"/>
      <c r="M29" s="148"/>
      <c r="N29" s="148"/>
      <c r="O29" s="148" t="str">
        <f>CONCATENATE(AB35,"-",AD35)</f>
        <v>2-0</v>
      </c>
      <c r="P29" s="148"/>
      <c r="Q29" s="148"/>
      <c r="R29" s="148"/>
      <c r="S29" s="148"/>
      <c r="T29" s="148" t="str">
        <f>CONCATENATE(AB38,"-",AD38)</f>
        <v>2-0</v>
      </c>
      <c r="U29" s="148"/>
      <c r="V29" s="148"/>
      <c r="W29" s="148"/>
      <c r="X29" s="148"/>
      <c r="Y29" s="146" t="str">
        <f>CONCATENATE(AF35+AF38+AF41,"-",AH35+AH38+AH41)</f>
        <v>2-1</v>
      </c>
      <c r="Z29" s="146"/>
      <c r="AA29" s="146"/>
      <c r="AB29" s="146"/>
      <c r="AC29" s="146"/>
      <c r="AD29" s="146" t="str">
        <f>CONCATENATE(AB35+AB38+AB41,"-",AD35+AD38+AD41)</f>
        <v>5-2</v>
      </c>
      <c r="AE29" s="146"/>
      <c r="AF29" s="146"/>
      <c r="AG29" s="146"/>
      <c r="AH29" s="146"/>
      <c r="AI29" s="16">
        <v>2</v>
      </c>
      <c r="AJ29" s="70"/>
      <c r="AK29"/>
      <c r="AL29"/>
      <c r="AM29"/>
      <c r="AN29"/>
    </row>
    <row r="30" spans="1:40" ht="14.25" customHeight="1" x14ac:dyDescent="0.25">
      <c r="A30" s="156">
        <v>2</v>
      </c>
      <c r="B30" s="146">
        <v>2</v>
      </c>
      <c r="C30" s="15"/>
      <c r="D30" s="155" t="str">
        <f>IF(A30=0,"",INDEX(Nimet!$A$2:$D$251,A30,4))</f>
        <v>Anttila Kalle, Gurut</v>
      </c>
      <c r="E30" s="148" t="str">
        <f>CONCATENATE(AD41,"-",AB41)</f>
        <v>2-1</v>
      </c>
      <c r="F30" s="148"/>
      <c r="G30" s="148"/>
      <c r="H30" s="148"/>
      <c r="I30" s="148"/>
      <c r="J30" s="147"/>
      <c r="K30" s="147"/>
      <c r="L30" s="147"/>
      <c r="M30" s="147"/>
      <c r="N30" s="147"/>
      <c r="O30" s="148" t="str">
        <f>CONCATENATE(AB39,"-",AD39)</f>
        <v>2-1</v>
      </c>
      <c r="P30" s="148"/>
      <c r="Q30" s="148"/>
      <c r="R30" s="148"/>
      <c r="S30" s="148"/>
      <c r="T30" s="148" t="str">
        <f>CONCATENATE(AB36,"-",AD36)</f>
        <v>2-0</v>
      </c>
      <c r="U30" s="148"/>
      <c r="V30" s="148"/>
      <c r="W30" s="148"/>
      <c r="X30" s="148"/>
      <c r="Y30" s="146" t="str">
        <f>CONCATENATE(AF36+AF39+AH41,"-",AH36+AH39+AF41)</f>
        <v>3-0</v>
      </c>
      <c r="Z30" s="146"/>
      <c r="AA30" s="146"/>
      <c r="AB30" s="146"/>
      <c r="AC30" s="146"/>
      <c r="AD30" s="146" t="str">
        <f>CONCATENATE(AB36+AB39+AD41,"-",AD36+AD39+AB41)</f>
        <v>6-2</v>
      </c>
      <c r="AE30" s="146"/>
      <c r="AF30" s="146"/>
      <c r="AG30" s="146"/>
      <c r="AH30" s="146"/>
      <c r="AI30" s="16">
        <v>1</v>
      </c>
      <c r="AJ30" s="70"/>
      <c r="AK30"/>
      <c r="AL30"/>
      <c r="AM30"/>
      <c r="AN30"/>
    </row>
    <row r="31" spans="1:40" ht="14.25" customHeight="1" x14ac:dyDescent="0.25">
      <c r="A31" s="156">
        <v>53</v>
      </c>
      <c r="B31" s="146">
        <v>3</v>
      </c>
      <c r="C31" s="15"/>
      <c r="D31" s="155" t="str">
        <f>IF(A31=0,"",INDEX(Nimet!$A$2:$D$251,A31,4))</f>
        <v>Mäki-harja Jukka, Gurut</v>
      </c>
      <c r="E31" s="148" t="str">
        <f>CONCATENATE(AD35,"-",AB35)</f>
        <v>0-2</v>
      </c>
      <c r="F31" s="148"/>
      <c r="G31" s="148"/>
      <c r="H31" s="148"/>
      <c r="I31" s="148"/>
      <c r="J31" s="148" t="str">
        <f>CONCATENATE(AD39,"-",AB39)</f>
        <v>1-2</v>
      </c>
      <c r="K31" s="148"/>
      <c r="L31" s="148"/>
      <c r="M31" s="148"/>
      <c r="N31" s="148"/>
      <c r="O31" s="147"/>
      <c r="P31" s="147"/>
      <c r="Q31" s="147"/>
      <c r="R31" s="147"/>
      <c r="S31" s="147"/>
      <c r="T31" s="148" t="str">
        <f>CONCATENATE(AB42,"-",AD42)</f>
        <v>2-0</v>
      </c>
      <c r="U31" s="148"/>
      <c r="V31" s="148"/>
      <c r="W31" s="148"/>
      <c r="X31" s="148"/>
      <c r="Y31" s="146" t="str">
        <f>CONCATENATE(AH35+AH39+AF42,"-",AF35+AF39+AH42)</f>
        <v>1-2</v>
      </c>
      <c r="Z31" s="146"/>
      <c r="AA31" s="146"/>
      <c r="AB31" s="146"/>
      <c r="AC31" s="146"/>
      <c r="AD31" s="146" t="str">
        <f>CONCATENATE(AD35+AD39+AB42,"-",AB35+AB39+AD42)</f>
        <v>3-4</v>
      </c>
      <c r="AE31" s="146"/>
      <c r="AF31" s="146"/>
      <c r="AG31" s="146"/>
      <c r="AH31" s="146"/>
      <c r="AI31" s="16">
        <v>3</v>
      </c>
      <c r="AJ31" s="70"/>
      <c r="AK31"/>
      <c r="AL31"/>
      <c r="AM31"/>
      <c r="AN31"/>
    </row>
    <row r="32" spans="1:40" ht="14.25" customHeight="1" x14ac:dyDescent="0.25">
      <c r="A32" s="156">
        <v>70</v>
      </c>
      <c r="B32" s="146">
        <v>4</v>
      </c>
      <c r="C32" s="15"/>
      <c r="D32" s="155" t="str">
        <f>IF(A32=0,"",INDEX(Nimet!$A$2:$D$251,A32,4))</f>
        <v>Simon Strömberg, BTK Halex</v>
      </c>
      <c r="E32" s="148" t="str">
        <f>CONCATENATE(AD38,"-",AB38)</f>
        <v>0-2</v>
      </c>
      <c r="F32" s="148"/>
      <c r="G32" s="148"/>
      <c r="H32" s="148"/>
      <c r="I32" s="148"/>
      <c r="J32" s="148" t="str">
        <f>CONCATENATE(AD36,"-",AB36)</f>
        <v>0-2</v>
      </c>
      <c r="K32" s="148"/>
      <c r="L32" s="148"/>
      <c r="M32" s="148"/>
      <c r="N32" s="148"/>
      <c r="O32" s="148" t="str">
        <f>CONCATENATE(AD42,"-",AB42)</f>
        <v>0-2</v>
      </c>
      <c r="P32" s="148"/>
      <c r="Q32" s="148"/>
      <c r="R32" s="148"/>
      <c r="S32" s="148"/>
      <c r="T32" s="147"/>
      <c r="U32" s="147"/>
      <c r="V32" s="147"/>
      <c r="W32" s="147"/>
      <c r="X32" s="147"/>
      <c r="Y32" s="146" t="str">
        <f>CONCATENATE(AH36+AH38+AH42,"-",AF36+AF38+AF42)</f>
        <v>0-3</v>
      </c>
      <c r="Z32" s="146"/>
      <c r="AA32" s="146"/>
      <c r="AB32" s="146"/>
      <c r="AC32" s="146"/>
      <c r="AD32" s="146" t="str">
        <f>CONCATENATE(AD36+AD38+AD42,"-",AB36+AB38+AB42)</f>
        <v>0-6</v>
      </c>
      <c r="AE32" s="146"/>
      <c r="AF32" s="146"/>
      <c r="AG32" s="146"/>
      <c r="AH32" s="146"/>
      <c r="AI32" s="16">
        <v>4</v>
      </c>
      <c r="AJ32" s="70"/>
      <c r="AK32"/>
      <c r="AL32"/>
      <c r="AM32"/>
      <c r="AN32"/>
    </row>
    <row r="33" spans="1:40" ht="14.25" customHeight="1" x14ac:dyDescent="0.25">
      <c r="A33" s="70"/>
      <c r="B33" s="71"/>
      <c r="C33" s="71"/>
      <c r="D33" s="71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/>
      <c r="AN33"/>
    </row>
    <row r="34" spans="1:40" ht="14.25" customHeight="1" x14ac:dyDescent="0.25">
      <c r="A34" s="70"/>
      <c r="B34" s="151" t="s">
        <v>1</v>
      </c>
      <c r="C34" s="70"/>
      <c r="D34" s="70"/>
      <c r="E34" s="70"/>
      <c r="F34" s="70"/>
      <c r="G34" s="154"/>
      <c r="H34" s="149">
        <v>1</v>
      </c>
      <c r="I34" s="155"/>
      <c r="J34" s="20"/>
      <c r="K34" s="21"/>
      <c r="L34" s="26">
        <v>2</v>
      </c>
      <c r="M34" s="23"/>
      <c r="N34" s="20"/>
      <c r="O34" s="21"/>
      <c r="P34" s="26">
        <v>3</v>
      </c>
      <c r="Q34" s="157"/>
      <c r="R34" s="70"/>
      <c r="S34" s="158"/>
      <c r="T34" s="26">
        <v>4</v>
      </c>
      <c r="U34" s="157"/>
      <c r="V34" s="70"/>
      <c r="W34" s="158"/>
      <c r="X34" s="26">
        <v>5</v>
      </c>
      <c r="Y34" s="157"/>
      <c r="Z34" s="71"/>
      <c r="AA34" s="71"/>
      <c r="AB34" s="158"/>
      <c r="AC34" s="26" t="s">
        <v>17</v>
      </c>
      <c r="AD34" s="157"/>
      <c r="AE34" s="20"/>
      <c r="AF34" s="21"/>
      <c r="AG34" s="26" t="s">
        <v>18</v>
      </c>
      <c r="AH34" s="23"/>
      <c r="AI34" s="27" t="s">
        <v>19</v>
      </c>
      <c r="AJ34" s="70"/>
      <c r="AK34" s="27"/>
      <c r="AM34"/>
      <c r="AN34"/>
    </row>
    <row r="35" spans="1:40" ht="14.25" customHeight="1" x14ac:dyDescent="0.25">
      <c r="A35" s="159" t="s">
        <v>4</v>
      </c>
      <c r="B35" s="70" t="str">
        <f>CONCATENATE(D29,"  -  ",D31)</f>
        <v>Antinoja Jari, SeSi  -  Mäki-harja Jukka, Gurut</v>
      </c>
      <c r="C35" s="70"/>
      <c r="D35" s="70"/>
      <c r="E35" s="70"/>
      <c r="F35" s="70"/>
      <c r="G35" s="160">
        <v>11</v>
      </c>
      <c r="H35" s="30" t="s">
        <v>20</v>
      </c>
      <c r="I35" s="161">
        <v>5</v>
      </c>
      <c r="J35" s="162"/>
      <c r="K35" s="160">
        <v>11</v>
      </c>
      <c r="L35" s="30" t="s">
        <v>20</v>
      </c>
      <c r="M35" s="161">
        <v>1</v>
      </c>
      <c r="N35" s="162"/>
      <c r="O35" s="160"/>
      <c r="P35" s="30" t="s">
        <v>20</v>
      </c>
      <c r="Q35" s="161"/>
      <c r="R35" s="163"/>
      <c r="S35" s="160"/>
      <c r="T35" s="30" t="s">
        <v>20</v>
      </c>
      <c r="U35" s="161"/>
      <c r="V35" s="163"/>
      <c r="W35" s="160"/>
      <c r="X35" s="30" t="s">
        <v>20</v>
      </c>
      <c r="Y35" s="161"/>
      <c r="Z35" s="162"/>
      <c r="AA35" s="162"/>
      <c r="AB35" s="34">
        <f>IF($G35-$I35&gt;0,1,0)+IF($K35-$M35&gt;0,1,0)+IF($O35-$Q35&gt;0,1,0)+IF($S35-$U35&gt;0,1,0)+IF($W35-$Y35&gt;0,1,0)</f>
        <v>2</v>
      </c>
      <c r="AC35" s="35" t="s">
        <v>20</v>
      </c>
      <c r="AD35" s="36">
        <f>IF($G35-$I35&lt;0,1,0)+IF($K35-$M35&lt;0,1,0)+IF($O35-$Q35&lt;0,1,0)+IF($S35-$U35&lt;0,1,0)+IF($W35-$Y35&lt;0,1,0)</f>
        <v>0</v>
      </c>
      <c r="AE35" s="163"/>
      <c r="AF35" s="164">
        <f>IF($AB35-$AD35&gt;0,1,0)</f>
        <v>1</v>
      </c>
      <c r="AG35" s="35" t="s">
        <v>20</v>
      </c>
      <c r="AH35" s="36">
        <f>IF($AB35-$AD35&lt;0,1,0)</f>
        <v>0</v>
      </c>
      <c r="AI35" s="38">
        <v>4</v>
      </c>
      <c r="AJ35" s="163"/>
      <c r="AK35" s="33"/>
      <c r="AM35" s="5"/>
      <c r="AN35" s="39"/>
    </row>
    <row r="36" spans="1:40" ht="14.25" customHeight="1" x14ac:dyDescent="0.25">
      <c r="A36" s="159" t="s">
        <v>5</v>
      </c>
      <c r="B36" s="70" t="str">
        <f>CONCATENATE(D30,"  -  ",D32)</f>
        <v>Anttila Kalle, Gurut  -  Simon Strömberg, BTK Halex</v>
      </c>
      <c r="C36" s="70"/>
      <c r="D36" s="70"/>
      <c r="E36" s="70"/>
      <c r="F36" s="70"/>
      <c r="G36" s="165">
        <v>11</v>
      </c>
      <c r="H36" s="41" t="s">
        <v>20</v>
      </c>
      <c r="I36" s="166">
        <v>2</v>
      </c>
      <c r="J36" s="162"/>
      <c r="K36" s="160">
        <v>11</v>
      </c>
      <c r="L36" s="30" t="s">
        <v>20</v>
      </c>
      <c r="M36" s="161">
        <v>9</v>
      </c>
      <c r="N36" s="162"/>
      <c r="O36" s="160"/>
      <c r="P36" s="30" t="s">
        <v>20</v>
      </c>
      <c r="Q36" s="161"/>
      <c r="R36" s="163"/>
      <c r="S36" s="160"/>
      <c r="T36" s="30" t="s">
        <v>20</v>
      </c>
      <c r="U36" s="161"/>
      <c r="V36" s="163"/>
      <c r="W36" s="160"/>
      <c r="X36" s="30" t="s">
        <v>20</v>
      </c>
      <c r="Y36" s="161"/>
      <c r="Z36" s="162"/>
      <c r="AA36" s="162"/>
      <c r="AB36" s="34">
        <f>IF($G36-$I36&gt;0,1,0)+IF($K36-$M36&gt;0,1,0)+IF($O36-$Q36&gt;0,1,0)+IF($S36-$U36&gt;0,1,0)+IF($W36-$Y36&gt;0,1,0)</f>
        <v>2</v>
      </c>
      <c r="AC36" s="35" t="s">
        <v>20</v>
      </c>
      <c r="AD36" s="36">
        <f>IF($G36-$I36&lt;0,1,0)+IF($K36-$M36&lt;0,1,0)+IF($O36-$Q36&lt;0,1,0)+IF($S36-$U36&lt;0,1,0)+IF($W36-$Y36&lt;0,1,0)</f>
        <v>0</v>
      </c>
      <c r="AE36" s="163"/>
      <c r="AF36" s="164">
        <f>IF($AB36-$AD36&gt;0,1,0)</f>
        <v>1</v>
      </c>
      <c r="AG36" s="35" t="s">
        <v>20</v>
      </c>
      <c r="AH36" s="36">
        <f>IF($AB36-$AD36&lt;0,1,0)</f>
        <v>0</v>
      </c>
      <c r="AI36" s="38">
        <v>3</v>
      </c>
      <c r="AJ36" s="163"/>
      <c r="AK36" s="33"/>
      <c r="AM36" s="5"/>
      <c r="AN36" s="39"/>
    </row>
    <row r="37" spans="1:40" ht="14.25" customHeight="1" x14ac:dyDescent="0.25">
      <c r="A37" s="159"/>
      <c r="B37" s="70"/>
      <c r="C37" s="70"/>
      <c r="D37" s="70"/>
      <c r="E37" s="70"/>
      <c r="F37" s="70"/>
      <c r="G37" s="167"/>
      <c r="H37" s="44"/>
      <c r="I37" s="168"/>
      <c r="J37" s="162"/>
      <c r="K37" s="167"/>
      <c r="L37" s="44"/>
      <c r="M37" s="168"/>
      <c r="N37" s="162"/>
      <c r="O37" s="167"/>
      <c r="P37" s="44"/>
      <c r="Q37" s="168"/>
      <c r="R37" s="163"/>
      <c r="S37" s="167"/>
      <c r="T37" s="44"/>
      <c r="U37" s="168"/>
      <c r="V37" s="163"/>
      <c r="W37" s="167"/>
      <c r="X37" s="44"/>
      <c r="Y37" s="168"/>
      <c r="Z37" s="162"/>
      <c r="AA37" s="162"/>
      <c r="AB37" s="34"/>
      <c r="AC37" s="35"/>
      <c r="AD37" s="36"/>
      <c r="AE37" s="163"/>
      <c r="AF37" s="164"/>
      <c r="AG37" s="169"/>
      <c r="AH37" s="36"/>
      <c r="AI37" s="38"/>
      <c r="AJ37" s="163"/>
      <c r="AK37" s="33"/>
      <c r="AM37"/>
      <c r="AN37" s="39"/>
    </row>
    <row r="38" spans="1:40" ht="14.25" customHeight="1" x14ac:dyDescent="0.25">
      <c r="A38" s="159" t="s">
        <v>7</v>
      </c>
      <c r="B38" s="70" t="str">
        <f>CONCATENATE(D29,"  -  ",D32)</f>
        <v>Antinoja Jari, SeSi  -  Simon Strömberg, BTK Halex</v>
      </c>
      <c r="C38" s="70"/>
      <c r="D38" s="70"/>
      <c r="E38" s="70"/>
      <c r="F38" s="70"/>
      <c r="G38" s="160">
        <v>11</v>
      </c>
      <c r="H38" s="30" t="s">
        <v>20</v>
      </c>
      <c r="I38" s="161">
        <v>7</v>
      </c>
      <c r="J38" s="162"/>
      <c r="K38" s="160">
        <v>11</v>
      </c>
      <c r="L38" s="30" t="s">
        <v>20</v>
      </c>
      <c r="M38" s="161">
        <v>2</v>
      </c>
      <c r="N38" s="162"/>
      <c r="O38" s="160"/>
      <c r="P38" s="30" t="s">
        <v>20</v>
      </c>
      <c r="Q38" s="161"/>
      <c r="R38" s="163"/>
      <c r="S38" s="160"/>
      <c r="T38" s="30" t="s">
        <v>20</v>
      </c>
      <c r="U38" s="161"/>
      <c r="V38" s="163"/>
      <c r="W38" s="160"/>
      <c r="X38" s="30" t="s">
        <v>20</v>
      </c>
      <c r="Y38" s="161"/>
      <c r="Z38" s="162"/>
      <c r="AA38" s="162"/>
      <c r="AB38" s="34">
        <f>IF($G38-$I38&gt;0,1,0)+IF($K38-$M38&gt;0,1,0)+IF($O38-$Q38&gt;0,1,0)+IF($S38-$U38&gt;0,1,0)+IF($W38-$Y38&gt;0,1,0)</f>
        <v>2</v>
      </c>
      <c r="AC38" s="35" t="s">
        <v>20</v>
      </c>
      <c r="AD38" s="36">
        <f>IF($G38-$I38&lt;0,1,0)+IF($K38-$M38&lt;0,1,0)+IF($O38-$Q38&lt;0,1,0)+IF($S38-$U38&lt;0,1,0)+IF($W38-$Y38&lt;0,1,0)</f>
        <v>0</v>
      </c>
      <c r="AE38" s="163"/>
      <c r="AF38" s="164">
        <f>IF($AB38-$AD38&gt;0,1,0)</f>
        <v>1</v>
      </c>
      <c r="AG38" s="35" t="s">
        <v>20</v>
      </c>
      <c r="AH38" s="36">
        <f>IF($AB38-$AD38&lt;0,1,0)</f>
        <v>0</v>
      </c>
      <c r="AI38" s="38">
        <v>2</v>
      </c>
      <c r="AJ38" s="163"/>
      <c r="AK38" s="33"/>
      <c r="AM38" s="5"/>
      <c r="AN38" s="39"/>
    </row>
    <row r="39" spans="1:40" ht="14.25" customHeight="1" x14ac:dyDescent="0.25">
      <c r="A39" s="159" t="s">
        <v>8</v>
      </c>
      <c r="B39" s="70" t="str">
        <f>CONCATENATE(D30,"  -  ",D31)</f>
        <v>Anttila Kalle, Gurut  -  Mäki-harja Jukka, Gurut</v>
      </c>
      <c r="C39" s="70"/>
      <c r="D39" s="70"/>
      <c r="E39" s="70"/>
      <c r="F39" s="70"/>
      <c r="G39" s="160">
        <v>11</v>
      </c>
      <c r="H39" s="30" t="s">
        <v>20</v>
      </c>
      <c r="I39" s="161">
        <v>9</v>
      </c>
      <c r="J39" s="162"/>
      <c r="K39" s="160">
        <v>7</v>
      </c>
      <c r="L39" s="30" t="s">
        <v>20</v>
      </c>
      <c r="M39" s="161">
        <v>11</v>
      </c>
      <c r="N39" s="162"/>
      <c r="O39" s="160">
        <v>11</v>
      </c>
      <c r="P39" s="30" t="s">
        <v>20</v>
      </c>
      <c r="Q39" s="161">
        <v>9</v>
      </c>
      <c r="R39" s="163"/>
      <c r="S39" s="160"/>
      <c r="T39" s="30" t="s">
        <v>20</v>
      </c>
      <c r="U39" s="161"/>
      <c r="V39" s="163"/>
      <c r="W39" s="160"/>
      <c r="X39" s="30" t="s">
        <v>20</v>
      </c>
      <c r="Y39" s="161"/>
      <c r="Z39" s="162"/>
      <c r="AA39" s="162"/>
      <c r="AB39" s="34">
        <f>IF($G39-$I39&gt;0,1,0)+IF($K39-$M39&gt;0,1,0)+IF($O39-$Q39&gt;0,1,0)+IF($S39-$U39&gt;0,1,0)+IF($W39-$Y39&gt;0,1,0)</f>
        <v>2</v>
      </c>
      <c r="AC39" s="35" t="s">
        <v>20</v>
      </c>
      <c r="AD39" s="36">
        <f>IF($G39-$I39&lt;0,1,0)+IF($K39-$M39&lt;0,1,0)+IF($O39-$Q39&lt;0,1,0)+IF($S39-$U39&lt;0,1,0)+IF($W39-$Y39&lt;0,1,0)</f>
        <v>1</v>
      </c>
      <c r="AE39" s="163"/>
      <c r="AF39" s="164">
        <f>IF($AB39-$AD39&gt;0,1,0)</f>
        <v>1</v>
      </c>
      <c r="AG39" s="35" t="s">
        <v>20</v>
      </c>
      <c r="AH39" s="36">
        <f>IF($AB39-$AD39&lt;0,1,0)</f>
        <v>0</v>
      </c>
      <c r="AI39" s="38">
        <v>1</v>
      </c>
      <c r="AJ39" s="163"/>
      <c r="AK39" s="33"/>
      <c r="AM39" s="5"/>
      <c r="AN39" s="39"/>
    </row>
    <row r="40" spans="1:40" ht="14.25" customHeight="1" x14ac:dyDescent="0.25">
      <c r="A40" s="159"/>
      <c r="B40" s="70"/>
      <c r="C40" s="70"/>
      <c r="D40" s="70"/>
      <c r="E40" s="70"/>
      <c r="F40" s="70"/>
      <c r="G40" s="167"/>
      <c r="H40" s="44"/>
      <c r="I40" s="168"/>
      <c r="J40" s="162"/>
      <c r="K40" s="167"/>
      <c r="L40" s="44"/>
      <c r="M40" s="168"/>
      <c r="N40" s="162"/>
      <c r="O40" s="167"/>
      <c r="P40" s="44"/>
      <c r="Q40" s="168"/>
      <c r="R40" s="163"/>
      <c r="S40" s="167"/>
      <c r="T40" s="44"/>
      <c r="U40" s="168"/>
      <c r="V40" s="163"/>
      <c r="W40" s="167"/>
      <c r="X40" s="44"/>
      <c r="Y40" s="168"/>
      <c r="Z40" s="162"/>
      <c r="AA40" s="162"/>
      <c r="AB40" s="34"/>
      <c r="AC40" s="35"/>
      <c r="AD40" s="36"/>
      <c r="AE40" s="163"/>
      <c r="AF40" s="164"/>
      <c r="AG40" s="169"/>
      <c r="AH40" s="36"/>
      <c r="AI40" s="38"/>
      <c r="AJ40" s="163"/>
      <c r="AK40" s="33"/>
      <c r="AM40"/>
      <c r="AN40" s="39"/>
    </row>
    <row r="41" spans="1:40" ht="14.25" customHeight="1" x14ac:dyDescent="0.25">
      <c r="A41" s="159" t="s">
        <v>10</v>
      </c>
      <c r="B41" s="70" t="str">
        <f>CONCATENATE(D29,"  -  ",D30)</f>
        <v>Antinoja Jari, SeSi  -  Anttila Kalle, Gurut</v>
      </c>
      <c r="C41" s="70"/>
      <c r="D41" s="70"/>
      <c r="E41" s="70"/>
      <c r="F41" s="70"/>
      <c r="G41" s="160">
        <v>9</v>
      </c>
      <c r="H41" s="30" t="s">
        <v>20</v>
      </c>
      <c r="I41" s="161">
        <v>11</v>
      </c>
      <c r="J41" s="162"/>
      <c r="K41" s="160">
        <v>12</v>
      </c>
      <c r="L41" s="30" t="s">
        <v>20</v>
      </c>
      <c r="M41" s="161">
        <v>10</v>
      </c>
      <c r="N41" s="162"/>
      <c r="O41" s="160">
        <v>7</v>
      </c>
      <c r="P41" s="30" t="s">
        <v>20</v>
      </c>
      <c r="Q41" s="161">
        <v>11</v>
      </c>
      <c r="R41" s="163"/>
      <c r="S41" s="160"/>
      <c r="T41" s="30" t="s">
        <v>20</v>
      </c>
      <c r="U41" s="161"/>
      <c r="V41" s="163"/>
      <c r="W41" s="160"/>
      <c r="X41" s="30" t="s">
        <v>20</v>
      </c>
      <c r="Y41" s="161"/>
      <c r="Z41" s="162"/>
      <c r="AA41" s="162"/>
      <c r="AB41" s="34">
        <f>IF($G41-$I41&gt;0,1,0)+IF($K41-$M41&gt;0,1,0)+IF($O41-$Q41&gt;0,1,0)+IF($S41-$U41&gt;0,1,0)+IF($W41-$Y41&gt;0,1,0)</f>
        <v>1</v>
      </c>
      <c r="AC41" s="35" t="s">
        <v>20</v>
      </c>
      <c r="AD41" s="36">
        <f>IF($G41-$I41&lt;0,1,0)+IF($K41-$M41&lt;0,1,0)+IF($O41-$Q41&lt;0,1,0)+IF($S41-$U41&lt;0,1,0)+IF($W41-$Y41&lt;0,1,0)</f>
        <v>2</v>
      </c>
      <c r="AE41" s="163"/>
      <c r="AF41" s="164">
        <f>IF($AB41-$AD41&gt;0,1,0)</f>
        <v>0</v>
      </c>
      <c r="AG41" s="35" t="s">
        <v>20</v>
      </c>
      <c r="AH41" s="36">
        <f>IF($AB41-$AD41&lt;0,1,0)</f>
        <v>1</v>
      </c>
      <c r="AI41" s="38">
        <v>4</v>
      </c>
      <c r="AJ41" s="163"/>
      <c r="AK41" s="33"/>
      <c r="AM41" s="5"/>
      <c r="AN41" s="39"/>
    </row>
    <row r="42" spans="1:40" ht="14.25" customHeight="1" x14ac:dyDescent="0.25">
      <c r="A42" s="159" t="s">
        <v>11</v>
      </c>
      <c r="B42" s="70" t="str">
        <f>CONCATENATE(D31,"  -  ",D32)</f>
        <v>Mäki-harja Jukka, Gurut  -  Simon Strömberg, BTK Halex</v>
      </c>
      <c r="C42" s="70"/>
      <c r="D42" s="70"/>
      <c r="E42" s="70"/>
      <c r="F42" s="70"/>
      <c r="G42" s="160">
        <v>11</v>
      </c>
      <c r="H42" s="30" t="s">
        <v>20</v>
      </c>
      <c r="I42" s="161">
        <v>6</v>
      </c>
      <c r="J42" s="162"/>
      <c r="K42" s="160">
        <v>11</v>
      </c>
      <c r="L42" s="30" t="s">
        <v>20</v>
      </c>
      <c r="M42" s="161">
        <v>6</v>
      </c>
      <c r="N42" s="162"/>
      <c r="O42" s="160"/>
      <c r="P42" s="30" t="s">
        <v>20</v>
      </c>
      <c r="Q42" s="161"/>
      <c r="R42" s="163"/>
      <c r="S42" s="160"/>
      <c r="T42" s="30" t="s">
        <v>20</v>
      </c>
      <c r="U42" s="161"/>
      <c r="V42" s="163"/>
      <c r="W42" s="160"/>
      <c r="X42" s="30" t="s">
        <v>20</v>
      </c>
      <c r="Y42" s="161"/>
      <c r="Z42" s="162"/>
      <c r="AA42" s="162"/>
      <c r="AB42" s="47">
        <f>IF($G42-$I42&gt;0,1,0)+IF($K42-$M42&gt;0,1,0)+IF($O42-$Q42&gt;0,1,0)+IF($S42-$U42&gt;0,1,0)+IF($W42-$Y42&gt;0,1,0)</f>
        <v>2</v>
      </c>
      <c r="AC42" s="48" t="s">
        <v>20</v>
      </c>
      <c r="AD42" s="49">
        <f>IF($G42-$I42&lt;0,1,0)+IF($K42-$M42&lt;0,1,0)+IF($O42-$Q42&lt;0,1,0)+IF($S42-$U42&lt;0,1,0)+IF($W42-$Y42&lt;0,1,0)</f>
        <v>0</v>
      </c>
      <c r="AE42" s="163"/>
      <c r="AF42" s="170">
        <f>IF($AB42-$AD42&gt;0,1,0)</f>
        <v>1</v>
      </c>
      <c r="AG42" s="48" t="s">
        <v>20</v>
      </c>
      <c r="AH42" s="49">
        <f>IF($AB42-$AD42&lt;0,1,0)</f>
        <v>0</v>
      </c>
      <c r="AI42" s="38">
        <v>2</v>
      </c>
      <c r="AJ42" s="163"/>
      <c r="AK42" s="33"/>
      <c r="AM42" s="5"/>
      <c r="AN42" s="39"/>
    </row>
    <row r="43" spans="1:40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</row>
    <row r="44" spans="1:40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</row>
    <row r="45" spans="1:40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</row>
  </sheetData>
  <pageMargins left="0" right="0" top="0" bottom="0" header="0.51180555555555496" footer="0.51180555555555496"/>
  <pageSetup paperSize="9" firstPageNumber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1"/>
  <sheetViews>
    <sheetView topLeftCell="A2" zoomScale="80" zoomScaleNormal="80" workbookViewId="0">
      <selection activeCell="AI31" sqref="AI31"/>
    </sheetView>
  </sheetViews>
  <sheetFormatPr defaultRowHeight="13.2" x14ac:dyDescent="0.25"/>
  <cols>
    <col min="1" max="1" width="5" style="1"/>
    <col min="2" max="2" width="3.33203125" style="1"/>
    <col min="3" max="3" width="5.6640625" style="1"/>
    <col min="4" max="4" width="32.44140625" style="1"/>
    <col min="5" max="24" width="2.88671875" style="1"/>
    <col min="25" max="29" width="2.6640625" style="1"/>
    <col min="30" max="34" width="2.88671875" style="1"/>
    <col min="35" max="39" width="14.21875" style="1"/>
    <col min="40" max="257" width="9" style="1"/>
  </cols>
  <sheetData>
    <row r="1" spans="1:40" ht="20.25" customHeight="1" x14ac:dyDescent="0.4">
      <c r="A1"/>
      <c r="B1" s="2" t="s">
        <v>249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 s="3" t="s">
        <v>1</v>
      </c>
      <c r="Z1"/>
      <c r="AA1"/>
      <c r="AB1"/>
      <c r="AC1"/>
      <c r="AD1"/>
      <c r="AE1" s="3"/>
      <c r="AF1" s="3"/>
      <c r="AG1" s="3"/>
      <c r="AH1" s="3"/>
      <c r="AI1"/>
      <c r="AJ1"/>
      <c r="AK1"/>
      <c r="AL1"/>
      <c r="AM1"/>
      <c r="AN1"/>
    </row>
    <row r="2" spans="1:40" ht="18" customHeight="1" x14ac:dyDescent="0.3">
      <c r="A2"/>
      <c r="B2" s="4" t="s">
        <v>192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 s="1" t="s">
        <v>3</v>
      </c>
      <c r="Z2"/>
      <c r="AA2"/>
      <c r="AB2"/>
      <c r="AC2"/>
      <c r="AD2"/>
      <c r="AE2"/>
      <c r="AF2" s="5" t="s">
        <v>4</v>
      </c>
      <c r="AG2"/>
      <c r="AH2"/>
      <c r="AI2" s="5" t="s">
        <v>5</v>
      </c>
      <c r="AJ2"/>
      <c r="AK2" s="5"/>
      <c r="AL2"/>
      <c r="AM2"/>
      <c r="AN2"/>
    </row>
    <row r="3" spans="1:40" ht="12.3" customHeight="1" x14ac:dyDescent="0.25">
      <c r="A3"/>
      <c r="B3" s="6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 s="1" t="s">
        <v>6</v>
      </c>
      <c r="Z3"/>
      <c r="AA3"/>
      <c r="AB3"/>
      <c r="AC3"/>
      <c r="AD3"/>
      <c r="AE3"/>
      <c r="AF3" s="5" t="s">
        <v>7</v>
      </c>
      <c r="AG3"/>
      <c r="AH3"/>
      <c r="AI3" s="5" t="s">
        <v>8</v>
      </c>
      <c r="AJ3"/>
      <c r="AK3" s="5"/>
      <c r="AL3"/>
      <c r="AM3"/>
      <c r="AN3"/>
    </row>
    <row r="4" spans="1:40" ht="15" customHeight="1" x14ac:dyDescent="0.3">
      <c r="A4"/>
      <c r="B4" s="4" t="s">
        <v>239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 s="1" t="s">
        <v>9</v>
      </c>
      <c r="Z4"/>
      <c r="AA4"/>
      <c r="AB4"/>
      <c r="AC4"/>
      <c r="AD4"/>
      <c r="AE4"/>
      <c r="AF4" s="5" t="s">
        <v>10</v>
      </c>
      <c r="AG4"/>
      <c r="AH4"/>
      <c r="AI4" s="5" t="s">
        <v>11</v>
      </c>
      <c r="AJ4"/>
      <c r="AK4" s="5"/>
      <c r="AL4"/>
      <c r="AM4"/>
      <c r="AN4"/>
    </row>
    <row r="5" spans="1:40" ht="15" hidden="1" customHeight="1" x14ac:dyDescent="0.3">
      <c r="A5"/>
      <c r="B5" s="4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 s="5"/>
      <c r="AJ5" s="5"/>
      <c r="AK5" s="5"/>
      <c r="AL5"/>
      <c r="AM5"/>
      <c r="AN5"/>
    </row>
    <row r="6" spans="1:40" ht="12.3" customHeight="1" x14ac:dyDescent="0.25">
      <c r="A6"/>
      <c r="B6" s="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2.3" customHeight="1" x14ac:dyDescent="0.25">
      <c r="A7"/>
      <c r="B7" s="7" t="s">
        <v>259</v>
      </c>
      <c r="C7" s="8"/>
      <c r="D7" s="8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4.25" customHeight="1" x14ac:dyDescent="0.25">
      <c r="A8"/>
      <c r="B8" s="9"/>
      <c r="C8" s="10"/>
      <c r="D8" s="11"/>
      <c r="E8" s="214">
        <v>1</v>
      </c>
      <c r="F8" s="214"/>
      <c r="G8" s="214"/>
      <c r="H8" s="214"/>
      <c r="I8" s="214"/>
      <c r="J8" s="214">
        <v>2</v>
      </c>
      <c r="K8" s="214"/>
      <c r="L8" s="214"/>
      <c r="M8" s="214"/>
      <c r="N8" s="214"/>
      <c r="O8" s="214">
        <v>3</v>
      </c>
      <c r="P8" s="214"/>
      <c r="Q8" s="214"/>
      <c r="R8" s="214"/>
      <c r="S8" s="214"/>
      <c r="T8" s="214">
        <v>4</v>
      </c>
      <c r="U8" s="214"/>
      <c r="V8" s="214"/>
      <c r="W8" s="214"/>
      <c r="X8" s="214"/>
      <c r="Y8" s="214" t="s">
        <v>14</v>
      </c>
      <c r="Z8" s="214"/>
      <c r="AA8" s="214"/>
      <c r="AB8" s="214"/>
      <c r="AC8" s="214"/>
      <c r="AD8" s="214" t="s">
        <v>15</v>
      </c>
      <c r="AE8" s="214"/>
      <c r="AF8" s="214"/>
      <c r="AG8" s="214"/>
      <c r="AH8" s="214"/>
      <c r="AI8" s="12" t="s">
        <v>16</v>
      </c>
      <c r="AJ8"/>
      <c r="AK8"/>
      <c r="AL8"/>
      <c r="AM8"/>
      <c r="AN8"/>
    </row>
    <row r="9" spans="1:40" ht="14.25" customHeight="1" x14ac:dyDescent="0.25">
      <c r="A9" s="13">
        <v>39</v>
      </c>
      <c r="B9" s="14">
        <v>1</v>
      </c>
      <c r="C9" s="15"/>
      <c r="D9" s="11" t="str">
        <f>IF(A9=0,"",INDEX(Nimet!$A$2:$D$251,A9,4))</f>
        <v>Jokiranta Risto, SeSi</v>
      </c>
      <c r="E9" s="216"/>
      <c r="F9" s="216"/>
      <c r="G9" s="216"/>
      <c r="H9" s="216"/>
      <c r="I9" s="216"/>
      <c r="J9" s="215" t="str">
        <f>CONCATENATE(AB21,"-",AD21)</f>
        <v>2-0</v>
      </c>
      <c r="K9" s="215"/>
      <c r="L9" s="215"/>
      <c r="M9" s="215"/>
      <c r="N9" s="215"/>
      <c r="O9" s="215" t="str">
        <f>CONCATENATE(AB15,"-",AD15)</f>
        <v>2-0</v>
      </c>
      <c r="P9" s="215"/>
      <c r="Q9" s="215"/>
      <c r="R9" s="215"/>
      <c r="S9" s="215"/>
      <c r="T9" s="215" t="str">
        <f>CONCATENATE(AB18,"-",AD18)</f>
        <v>2-0</v>
      </c>
      <c r="U9" s="215"/>
      <c r="V9" s="215"/>
      <c r="W9" s="215"/>
      <c r="X9" s="215"/>
      <c r="Y9" s="214" t="str">
        <f>CONCATENATE(AF15+AF18+AF21,"-",AH15+AH18+AH21)</f>
        <v>3-0</v>
      </c>
      <c r="Z9" s="214"/>
      <c r="AA9" s="214"/>
      <c r="AB9" s="214"/>
      <c r="AC9" s="214"/>
      <c r="AD9" s="214" t="str">
        <f>CONCATENATE(AB15+AB18+AB21,"-",AD15+AD18+AD21)</f>
        <v>6-0</v>
      </c>
      <c r="AE9" s="214"/>
      <c r="AF9" s="214"/>
      <c r="AG9" s="214"/>
      <c r="AH9" s="214"/>
      <c r="AI9" s="16">
        <v>1</v>
      </c>
      <c r="AJ9"/>
      <c r="AK9"/>
      <c r="AL9"/>
      <c r="AM9"/>
      <c r="AN9"/>
    </row>
    <row r="10" spans="1:40" ht="14.25" customHeight="1" x14ac:dyDescent="0.25">
      <c r="A10" s="13">
        <v>1</v>
      </c>
      <c r="B10" s="14">
        <v>2</v>
      </c>
      <c r="C10" s="15"/>
      <c r="D10" s="11" t="str">
        <f>IF(A10=0,"",INDEX(Nimet!$A$2:$D$251,A10,4))</f>
        <v>Anttila Arto, Gurut</v>
      </c>
      <c r="E10" s="215" t="str">
        <f>CONCATENATE(AD21,"-",AB21)</f>
        <v>0-2</v>
      </c>
      <c r="F10" s="215"/>
      <c r="G10" s="215"/>
      <c r="H10" s="215"/>
      <c r="I10" s="215"/>
      <c r="J10" s="216"/>
      <c r="K10" s="216"/>
      <c r="L10" s="216"/>
      <c r="M10" s="216"/>
      <c r="N10" s="216"/>
      <c r="O10" s="215" t="str">
        <f>CONCATENATE(AB19,"-",AD19)</f>
        <v>2-0</v>
      </c>
      <c r="P10" s="215"/>
      <c r="Q10" s="215"/>
      <c r="R10" s="215"/>
      <c r="S10" s="215"/>
      <c r="T10" s="215" t="str">
        <f>CONCATENATE(AB16,"-",AD16)</f>
        <v>2-0</v>
      </c>
      <c r="U10" s="215"/>
      <c r="V10" s="215"/>
      <c r="W10" s="215"/>
      <c r="X10" s="215"/>
      <c r="Y10" s="214" t="str">
        <f>CONCATENATE(AF16+AF19+AH21,"-",AH16+AH19+AF21)</f>
        <v>2-1</v>
      </c>
      <c r="Z10" s="214"/>
      <c r="AA10" s="214"/>
      <c r="AB10" s="214"/>
      <c r="AC10" s="214"/>
      <c r="AD10" s="214" t="str">
        <f>CONCATENATE(AB16+AB19+AD21,"-",AD16+AD19+AB21)</f>
        <v>4-2</v>
      </c>
      <c r="AE10" s="214"/>
      <c r="AF10" s="214"/>
      <c r="AG10" s="214"/>
      <c r="AH10" s="214"/>
      <c r="AI10" s="16">
        <v>2</v>
      </c>
      <c r="AJ10"/>
      <c r="AK10"/>
      <c r="AL10"/>
      <c r="AM10"/>
      <c r="AN10"/>
    </row>
    <row r="11" spans="1:40" ht="14.25" customHeight="1" x14ac:dyDescent="0.25">
      <c r="A11" s="13">
        <v>66</v>
      </c>
      <c r="B11" s="14">
        <v>3</v>
      </c>
      <c r="C11" s="15"/>
      <c r="D11" s="11" t="str">
        <f>IF(A11=0,"",INDEX(Nimet!$A$2:$D$251,A11,4))</f>
        <v>Nappari Eetu, SeSi</v>
      </c>
      <c r="E11" s="215" t="str">
        <f>CONCATENATE(AD15,"-",AB15)</f>
        <v>0-2</v>
      </c>
      <c r="F11" s="215"/>
      <c r="G11" s="215"/>
      <c r="H11" s="215"/>
      <c r="I11" s="215"/>
      <c r="J11" s="215" t="str">
        <f>CONCATENATE(AD19,"-",AB19)</f>
        <v>0-2</v>
      </c>
      <c r="K11" s="215"/>
      <c r="L11" s="215"/>
      <c r="M11" s="215"/>
      <c r="N11" s="215"/>
      <c r="O11" s="216"/>
      <c r="P11" s="216"/>
      <c r="Q11" s="216"/>
      <c r="R11" s="216"/>
      <c r="S11" s="216"/>
      <c r="T11" s="215" t="str">
        <f>CONCATENATE(AB22,"-",AD22)</f>
        <v>2-0</v>
      </c>
      <c r="U11" s="215"/>
      <c r="V11" s="215"/>
      <c r="W11" s="215"/>
      <c r="X11" s="215"/>
      <c r="Y11" s="214" t="str">
        <f>CONCATENATE(AH15+AH19+AF22,"-",AF15+AF19+AH22)</f>
        <v>1-2</v>
      </c>
      <c r="Z11" s="214"/>
      <c r="AA11" s="214"/>
      <c r="AB11" s="214"/>
      <c r="AC11" s="214"/>
      <c r="AD11" s="214" t="str">
        <f>CONCATENATE(AD15+AD19+AB22,"-",AB15+AB19+AD22)</f>
        <v>2-4</v>
      </c>
      <c r="AE11" s="214"/>
      <c r="AF11" s="214"/>
      <c r="AG11" s="214"/>
      <c r="AH11" s="214"/>
      <c r="AI11" s="16">
        <v>3</v>
      </c>
      <c r="AJ11"/>
      <c r="AK11"/>
      <c r="AL11"/>
      <c r="AM11"/>
      <c r="AN11"/>
    </row>
    <row r="12" spans="1:40" ht="14.25" customHeight="1" x14ac:dyDescent="0.25">
      <c r="A12" s="13">
        <v>72</v>
      </c>
      <c r="B12" s="14">
        <v>4</v>
      </c>
      <c r="C12" s="15"/>
      <c r="D12" s="11" t="str">
        <f>IF(A12=0,"",INDEX(Nimet!$A$2:$D$251,A12,4))</f>
        <v>Arik Porthin, BTK Halex</v>
      </c>
      <c r="E12" s="215" t="str">
        <f>CONCATENATE(AD18,"-",AB18)</f>
        <v>0-2</v>
      </c>
      <c r="F12" s="215"/>
      <c r="G12" s="215"/>
      <c r="H12" s="215"/>
      <c r="I12" s="215"/>
      <c r="J12" s="215" t="str">
        <f>CONCATENATE(AD16,"-",AB16)</f>
        <v>0-2</v>
      </c>
      <c r="K12" s="215"/>
      <c r="L12" s="215"/>
      <c r="M12" s="215"/>
      <c r="N12" s="215"/>
      <c r="O12" s="215" t="str">
        <f>CONCATENATE(AD22,"-",AB22)</f>
        <v>0-2</v>
      </c>
      <c r="P12" s="215"/>
      <c r="Q12" s="215"/>
      <c r="R12" s="215"/>
      <c r="S12" s="215"/>
      <c r="T12" s="216"/>
      <c r="U12" s="216"/>
      <c r="V12" s="216"/>
      <c r="W12" s="216"/>
      <c r="X12" s="216"/>
      <c r="Y12" s="214" t="str">
        <f>CONCATENATE(AH16+AH18+AH22,"-",AF16+AF18+AF22)</f>
        <v>0-3</v>
      </c>
      <c r="Z12" s="214"/>
      <c r="AA12" s="214"/>
      <c r="AB12" s="214"/>
      <c r="AC12" s="214"/>
      <c r="AD12" s="214" t="str">
        <f>CONCATENATE(AD16+AD18+AD22,"-",AB16+AB18+AB22)</f>
        <v>0-6</v>
      </c>
      <c r="AE12" s="214"/>
      <c r="AF12" s="214"/>
      <c r="AG12" s="214"/>
      <c r="AH12" s="214"/>
      <c r="AI12" s="16">
        <v>4</v>
      </c>
      <c r="AJ12"/>
      <c r="AK12"/>
      <c r="AL12"/>
      <c r="AM12"/>
      <c r="AN12"/>
    </row>
    <row r="13" spans="1:40" ht="14.25" customHeight="1" x14ac:dyDescent="0.25">
      <c r="B13" s="17"/>
      <c r="C13" s="17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/>
      <c r="AN13"/>
    </row>
    <row r="14" spans="1:40" ht="14.25" customHeight="1" x14ac:dyDescent="0.25">
      <c r="A14"/>
      <c r="B14" s="3" t="s">
        <v>1</v>
      </c>
      <c r="C14"/>
      <c r="D14"/>
      <c r="E14"/>
      <c r="F14"/>
      <c r="G14" s="10"/>
      <c r="H14" s="19">
        <v>1</v>
      </c>
      <c r="I14" s="11"/>
      <c r="J14" s="20"/>
      <c r="K14" s="21"/>
      <c r="L14" s="22">
        <v>2</v>
      </c>
      <c r="M14" s="23"/>
      <c r="N14" s="20"/>
      <c r="O14" s="21"/>
      <c r="P14" s="22">
        <v>3</v>
      </c>
      <c r="Q14" s="24"/>
      <c r="R14"/>
      <c r="S14" s="25"/>
      <c r="T14" s="22">
        <v>4</v>
      </c>
      <c r="U14" s="24"/>
      <c r="V14"/>
      <c r="W14" s="25"/>
      <c r="X14" s="22">
        <v>5</v>
      </c>
      <c r="Y14" s="24"/>
      <c r="Z14" s="17"/>
      <c r="AA14" s="17"/>
      <c r="AB14" s="25"/>
      <c r="AC14" s="26" t="s">
        <v>17</v>
      </c>
      <c r="AD14" s="24"/>
      <c r="AE14" s="20"/>
      <c r="AF14" s="21"/>
      <c r="AG14" s="26" t="s">
        <v>18</v>
      </c>
      <c r="AH14" s="23"/>
      <c r="AI14" s="27" t="s">
        <v>19</v>
      </c>
      <c r="AJ14"/>
      <c r="AK14" s="27"/>
      <c r="AL14"/>
      <c r="AM14"/>
      <c r="AN14"/>
    </row>
    <row r="15" spans="1:40" ht="14.25" customHeight="1" x14ac:dyDescent="0.25">
      <c r="A15" s="28" t="s">
        <v>4</v>
      </c>
      <c r="B15" s="1" t="str">
        <f>CONCATENATE(D9,"  -  ",D11)</f>
        <v>Jokiranta Risto, SeSi  -  Nappari Eetu, SeSi</v>
      </c>
      <c r="C15"/>
      <c r="D15"/>
      <c r="E15"/>
      <c r="F15"/>
      <c r="G15" s="29">
        <v>11</v>
      </c>
      <c r="H15" s="30" t="s">
        <v>20</v>
      </c>
      <c r="I15" s="31">
        <v>3</v>
      </c>
      <c r="J15" s="32"/>
      <c r="K15" s="29">
        <v>11</v>
      </c>
      <c r="L15" s="30" t="s">
        <v>20</v>
      </c>
      <c r="M15" s="31">
        <v>6</v>
      </c>
      <c r="N15" s="32"/>
      <c r="O15" s="29"/>
      <c r="P15" s="30" t="s">
        <v>20</v>
      </c>
      <c r="Q15" s="31"/>
      <c r="R15" s="33"/>
      <c r="S15" s="29"/>
      <c r="T15" s="30" t="s">
        <v>20</v>
      </c>
      <c r="U15" s="31"/>
      <c r="V15" s="33"/>
      <c r="W15" s="29"/>
      <c r="X15" s="30" t="s">
        <v>20</v>
      </c>
      <c r="Y15" s="31"/>
      <c r="Z15" s="32"/>
      <c r="AA15" s="32"/>
      <c r="AB15" s="34">
        <f>IF($G15-$I15&gt;0,1,0)+IF($K15-$M15&gt;0,1,0)+IF($O15-$Q15&gt;0,1,0)+IF($S15-$U15&gt;0,1,0)+IF($W15-$Y15&gt;0,1,0)</f>
        <v>2</v>
      </c>
      <c r="AC15" s="35" t="s">
        <v>20</v>
      </c>
      <c r="AD15" s="36">
        <f>IF($G15-$I15&lt;0,1,0)+IF($K15-$M15&lt;0,1,0)+IF($O15-$Q15&lt;0,1,0)+IF($S15-$U15&lt;0,1,0)+IF($W15-$Y15&lt;0,1,0)</f>
        <v>0</v>
      </c>
      <c r="AE15" s="33"/>
      <c r="AF15" s="37">
        <f>IF($AB15-$AD15&gt;0,1,0)</f>
        <v>1</v>
      </c>
      <c r="AG15" s="35" t="s">
        <v>20</v>
      </c>
      <c r="AH15" s="36">
        <f>IF($AB15-$AD15&lt;0,1,0)</f>
        <v>0</v>
      </c>
      <c r="AI15" s="38">
        <v>4</v>
      </c>
      <c r="AJ15" s="33"/>
      <c r="AK15" s="33"/>
      <c r="AL15"/>
      <c r="AM15" s="5"/>
      <c r="AN15" s="39"/>
    </row>
    <row r="16" spans="1:40" ht="14.25" customHeight="1" x14ac:dyDescent="0.25">
      <c r="A16" s="28" t="s">
        <v>5</v>
      </c>
      <c r="B16" s="1" t="str">
        <f>CONCATENATE(D10,"  -  ",D12)</f>
        <v>Anttila Arto, Gurut  -  Arik Porthin, BTK Halex</v>
      </c>
      <c r="C16"/>
      <c r="D16"/>
      <c r="E16"/>
      <c r="F16"/>
      <c r="G16" s="40">
        <v>11</v>
      </c>
      <c r="H16" s="41" t="s">
        <v>20</v>
      </c>
      <c r="I16" s="42">
        <v>3</v>
      </c>
      <c r="J16" s="32"/>
      <c r="K16" s="29">
        <v>11</v>
      </c>
      <c r="L16" s="30" t="s">
        <v>20</v>
      </c>
      <c r="M16" s="31">
        <v>1</v>
      </c>
      <c r="N16" s="32"/>
      <c r="O16" s="29"/>
      <c r="P16" s="30" t="s">
        <v>20</v>
      </c>
      <c r="Q16" s="31"/>
      <c r="R16" s="33"/>
      <c r="S16" s="29"/>
      <c r="T16" s="30" t="s">
        <v>20</v>
      </c>
      <c r="U16" s="31"/>
      <c r="V16" s="33"/>
      <c r="W16" s="29"/>
      <c r="X16" s="30" t="s">
        <v>20</v>
      </c>
      <c r="Y16" s="31"/>
      <c r="Z16" s="32"/>
      <c r="AA16" s="32"/>
      <c r="AB16" s="34">
        <f>IF($G16-$I16&gt;0,1,0)+IF($K16-$M16&gt;0,1,0)+IF($O16-$Q16&gt;0,1,0)+IF($S16-$U16&gt;0,1,0)+IF($W16-$Y16&gt;0,1,0)</f>
        <v>2</v>
      </c>
      <c r="AC16" s="35" t="s">
        <v>20</v>
      </c>
      <c r="AD16" s="36">
        <f>IF($G16-$I16&lt;0,1,0)+IF($K16-$M16&lt;0,1,0)+IF($O16-$Q16&lt;0,1,0)+IF($S16-$U16&lt;0,1,0)+IF($W16-$Y16&lt;0,1,0)</f>
        <v>0</v>
      </c>
      <c r="AE16" s="33"/>
      <c r="AF16" s="37">
        <f>IF($AB16-$AD16&gt;0,1,0)</f>
        <v>1</v>
      </c>
      <c r="AG16" s="35" t="s">
        <v>20</v>
      </c>
      <c r="AH16" s="36">
        <f>IF($AB16-$AD16&lt;0,1,0)</f>
        <v>0</v>
      </c>
      <c r="AI16" s="38">
        <v>3</v>
      </c>
      <c r="AJ16" s="33"/>
      <c r="AK16" s="33"/>
      <c r="AL16"/>
      <c r="AM16" s="5"/>
      <c r="AN16" s="39"/>
    </row>
    <row r="17" spans="1:40" ht="14.25" customHeight="1" x14ac:dyDescent="0.25">
      <c r="A17" s="28"/>
      <c r="B17"/>
      <c r="C17"/>
      <c r="D17"/>
      <c r="E17"/>
      <c r="F17"/>
      <c r="G17" s="43"/>
      <c r="H17" s="44"/>
      <c r="I17" s="45"/>
      <c r="J17" s="32"/>
      <c r="K17" s="43"/>
      <c r="L17" s="44"/>
      <c r="M17" s="45"/>
      <c r="N17" s="32"/>
      <c r="O17" s="43"/>
      <c r="P17" s="44"/>
      <c r="Q17" s="45"/>
      <c r="R17" s="33"/>
      <c r="S17" s="43"/>
      <c r="T17" s="44"/>
      <c r="U17" s="45"/>
      <c r="V17" s="33"/>
      <c r="W17" s="43"/>
      <c r="X17" s="44"/>
      <c r="Y17" s="45"/>
      <c r="Z17" s="32"/>
      <c r="AA17" s="32"/>
      <c r="AB17" s="34"/>
      <c r="AC17" s="35"/>
      <c r="AD17" s="36"/>
      <c r="AE17" s="33"/>
      <c r="AF17" s="37"/>
      <c r="AG17" s="46"/>
      <c r="AH17" s="36"/>
      <c r="AI17" s="38"/>
      <c r="AJ17" s="33"/>
      <c r="AK17" s="33"/>
      <c r="AL17"/>
      <c r="AM17"/>
      <c r="AN17" s="39"/>
    </row>
    <row r="18" spans="1:40" ht="14.25" customHeight="1" x14ac:dyDescent="0.25">
      <c r="A18" s="28" t="s">
        <v>7</v>
      </c>
      <c r="B18" s="1" t="str">
        <f>CONCATENATE(D9,"  -  ",D12)</f>
        <v>Jokiranta Risto, SeSi  -  Arik Porthin, BTK Halex</v>
      </c>
      <c r="C18"/>
      <c r="D18"/>
      <c r="E18"/>
      <c r="F18"/>
      <c r="G18" s="29">
        <v>11</v>
      </c>
      <c r="H18" s="30" t="s">
        <v>20</v>
      </c>
      <c r="I18" s="31">
        <v>1</v>
      </c>
      <c r="J18" s="32"/>
      <c r="K18" s="29">
        <v>11</v>
      </c>
      <c r="L18" s="30" t="s">
        <v>20</v>
      </c>
      <c r="M18" s="31">
        <v>3</v>
      </c>
      <c r="N18" s="32"/>
      <c r="O18" s="29"/>
      <c r="P18" s="30" t="s">
        <v>20</v>
      </c>
      <c r="Q18" s="31"/>
      <c r="R18" s="33"/>
      <c r="S18" s="29"/>
      <c r="T18" s="30" t="s">
        <v>20</v>
      </c>
      <c r="U18" s="31"/>
      <c r="V18" s="33"/>
      <c r="W18" s="29"/>
      <c r="X18" s="30" t="s">
        <v>20</v>
      </c>
      <c r="Y18" s="31"/>
      <c r="Z18" s="32"/>
      <c r="AA18" s="32"/>
      <c r="AB18" s="34">
        <f>IF($G18-$I18&gt;0,1,0)+IF($K18-$M18&gt;0,1,0)+IF($O18-$Q18&gt;0,1,0)+IF($S18-$U18&gt;0,1,0)+IF($W18-$Y18&gt;0,1,0)</f>
        <v>2</v>
      </c>
      <c r="AC18" s="35" t="s">
        <v>20</v>
      </c>
      <c r="AD18" s="36">
        <f>IF($G18-$I18&lt;0,1,0)+IF($K18-$M18&lt;0,1,0)+IF($O18-$Q18&lt;0,1,0)+IF($S18-$U18&lt;0,1,0)+IF($W18-$Y18&lt;0,1,0)</f>
        <v>0</v>
      </c>
      <c r="AE18" s="33"/>
      <c r="AF18" s="37">
        <f>IF($AB18-$AD18&gt;0,1,0)</f>
        <v>1</v>
      </c>
      <c r="AG18" s="35" t="s">
        <v>20</v>
      </c>
      <c r="AH18" s="36">
        <f>IF($AB18-$AD18&lt;0,1,0)</f>
        <v>0</v>
      </c>
      <c r="AI18" s="38">
        <v>2</v>
      </c>
      <c r="AJ18" s="33"/>
      <c r="AK18" s="33"/>
      <c r="AL18"/>
      <c r="AM18" s="5"/>
      <c r="AN18" s="39"/>
    </row>
    <row r="19" spans="1:40" ht="14.25" customHeight="1" x14ac:dyDescent="0.25">
      <c r="A19" s="28" t="s">
        <v>8</v>
      </c>
      <c r="B19" s="1" t="str">
        <f>CONCATENATE(D10,"  -  ",D11)</f>
        <v>Anttila Arto, Gurut  -  Nappari Eetu, SeSi</v>
      </c>
      <c r="C19"/>
      <c r="D19"/>
      <c r="E19"/>
      <c r="F19"/>
      <c r="G19" s="29">
        <v>11</v>
      </c>
      <c r="H19" s="30" t="s">
        <v>20</v>
      </c>
      <c r="I19" s="31">
        <v>2</v>
      </c>
      <c r="J19" s="32"/>
      <c r="K19" s="29">
        <v>11</v>
      </c>
      <c r="L19" s="30" t="s">
        <v>20</v>
      </c>
      <c r="M19" s="31">
        <v>6</v>
      </c>
      <c r="N19" s="32"/>
      <c r="O19" s="29"/>
      <c r="P19" s="30" t="s">
        <v>20</v>
      </c>
      <c r="Q19" s="31"/>
      <c r="R19" s="33"/>
      <c r="S19" s="29"/>
      <c r="T19" s="30" t="s">
        <v>20</v>
      </c>
      <c r="U19" s="31"/>
      <c r="V19" s="33"/>
      <c r="W19" s="29"/>
      <c r="X19" s="30" t="s">
        <v>20</v>
      </c>
      <c r="Y19" s="31"/>
      <c r="Z19" s="32"/>
      <c r="AA19" s="32"/>
      <c r="AB19" s="34">
        <f>IF($G19-$I19&gt;0,1,0)+IF($K19-$M19&gt;0,1,0)+IF($O19-$Q19&gt;0,1,0)+IF($S19-$U19&gt;0,1,0)+IF($W19-$Y19&gt;0,1,0)</f>
        <v>2</v>
      </c>
      <c r="AC19" s="35" t="s">
        <v>20</v>
      </c>
      <c r="AD19" s="36">
        <f>IF($G19-$I19&lt;0,1,0)+IF($K19-$M19&lt;0,1,0)+IF($O19-$Q19&lt;0,1,0)+IF($S19-$U19&lt;0,1,0)+IF($W19-$Y19&lt;0,1,0)</f>
        <v>0</v>
      </c>
      <c r="AE19" s="33"/>
      <c r="AF19" s="37">
        <f>IF($AB19-$AD19&gt;0,1,0)</f>
        <v>1</v>
      </c>
      <c r="AG19" s="35" t="s">
        <v>20</v>
      </c>
      <c r="AH19" s="36">
        <f>IF($AB19-$AD19&lt;0,1,0)</f>
        <v>0</v>
      </c>
      <c r="AI19" s="38">
        <v>1</v>
      </c>
      <c r="AJ19" s="33"/>
      <c r="AK19" s="33"/>
      <c r="AL19"/>
      <c r="AM19" s="5"/>
      <c r="AN19" s="39"/>
    </row>
    <row r="20" spans="1:40" ht="14.25" customHeight="1" x14ac:dyDescent="0.25">
      <c r="A20" s="28"/>
      <c r="B20"/>
      <c r="C20"/>
      <c r="D20"/>
      <c r="E20"/>
      <c r="F20"/>
      <c r="G20" s="43"/>
      <c r="H20" s="44"/>
      <c r="I20" s="45"/>
      <c r="J20" s="32"/>
      <c r="K20" s="43"/>
      <c r="L20" s="44"/>
      <c r="M20" s="45"/>
      <c r="N20" s="32"/>
      <c r="O20" s="43"/>
      <c r="P20" s="44"/>
      <c r="Q20" s="45"/>
      <c r="R20" s="33"/>
      <c r="S20" s="43"/>
      <c r="T20" s="44"/>
      <c r="U20" s="45"/>
      <c r="V20" s="33"/>
      <c r="W20" s="43"/>
      <c r="X20" s="44"/>
      <c r="Y20" s="45"/>
      <c r="Z20" s="32"/>
      <c r="AA20" s="32"/>
      <c r="AB20" s="34"/>
      <c r="AC20" s="35"/>
      <c r="AD20" s="36"/>
      <c r="AE20" s="33"/>
      <c r="AF20" s="37"/>
      <c r="AG20" s="46"/>
      <c r="AH20" s="36"/>
      <c r="AI20" s="38"/>
      <c r="AJ20" s="33"/>
      <c r="AK20" s="33"/>
      <c r="AL20"/>
      <c r="AM20"/>
      <c r="AN20" s="39"/>
    </row>
    <row r="21" spans="1:40" ht="14.25" customHeight="1" x14ac:dyDescent="0.25">
      <c r="A21" s="28" t="s">
        <v>10</v>
      </c>
      <c r="B21" s="1" t="str">
        <f>CONCATENATE(D9,"  -  ",D10)</f>
        <v>Jokiranta Risto, SeSi  -  Anttila Arto, Gurut</v>
      </c>
      <c r="C21"/>
      <c r="D21"/>
      <c r="E21"/>
      <c r="F21"/>
      <c r="G21" s="29">
        <v>11</v>
      </c>
      <c r="H21" s="30" t="s">
        <v>20</v>
      </c>
      <c r="I21" s="31">
        <v>6</v>
      </c>
      <c r="J21" s="32"/>
      <c r="K21" s="29">
        <v>11</v>
      </c>
      <c r="L21" s="30" t="s">
        <v>20</v>
      </c>
      <c r="M21" s="31">
        <v>7</v>
      </c>
      <c r="N21" s="32"/>
      <c r="O21" s="29"/>
      <c r="P21" s="30" t="s">
        <v>20</v>
      </c>
      <c r="Q21" s="31"/>
      <c r="R21" s="33"/>
      <c r="S21" s="29"/>
      <c r="T21" s="30" t="s">
        <v>20</v>
      </c>
      <c r="U21" s="31"/>
      <c r="V21" s="33"/>
      <c r="W21" s="29"/>
      <c r="X21" s="30" t="s">
        <v>20</v>
      </c>
      <c r="Y21" s="31"/>
      <c r="Z21" s="32"/>
      <c r="AA21" s="32"/>
      <c r="AB21" s="34">
        <f>IF($G21-$I21&gt;0,1,0)+IF($K21-$M21&gt;0,1,0)+IF($O21-$Q21&gt;0,1,0)+IF($S21-$U21&gt;0,1,0)+IF($W21-$Y21&gt;0,1,0)</f>
        <v>2</v>
      </c>
      <c r="AC21" s="35" t="s">
        <v>20</v>
      </c>
      <c r="AD21" s="36">
        <f>IF($G21-$I21&lt;0,1,0)+IF($K21-$M21&lt;0,1,0)+IF($O21-$Q21&lt;0,1,0)+IF($S21-$U21&lt;0,1,0)+IF($W21-$Y21&lt;0,1,0)</f>
        <v>0</v>
      </c>
      <c r="AE21" s="33"/>
      <c r="AF21" s="37">
        <f>IF($AB21-$AD21&gt;0,1,0)</f>
        <v>1</v>
      </c>
      <c r="AG21" s="35" t="s">
        <v>20</v>
      </c>
      <c r="AH21" s="36">
        <f>IF($AB21-$AD21&lt;0,1,0)</f>
        <v>0</v>
      </c>
      <c r="AI21" s="38">
        <v>4</v>
      </c>
      <c r="AJ21" s="33"/>
      <c r="AK21" s="33"/>
      <c r="AL21"/>
      <c r="AM21" s="5"/>
      <c r="AN21" s="39"/>
    </row>
    <row r="22" spans="1:40" ht="14.25" customHeight="1" x14ac:dyDescent="0.25">
      <c r="A22" s="28" t="s">
        <v>11</v>
      </c>
      <c r="B22" s="1" t="str">
        <f>CONCATENATE(D11,"  -  ",D12)</f>
        <v>Nappari Eetu, SeSi  -  Arik Porthin, BTK Halex</v>
      </c>
      <c r="C22"/>
      <c r="D22"/>
      <c r="E22"/>
      <c r="F22"/>
      <c r="G22" s="29">
        <v>11</v>
      </c>
      <c r="H22" s="30" t="s">
        <v>20</v>
      </c>
      <c r="I22" s="31">
        <v>4</v>
      </c>
      <c r="J22" s="32"/>
      <c r="K22" s="29">
        <v>11</v>
      </c>
      <c r="L22" s="30" t="s">
        <v>20</v>
      </c>
      <c r="M22" s="31">
        <v>8</v>
      </c>
      <c r="N22" s="32"/>
      <c r="O22" s="29"/>
      <c r="P22" s="30" t="s">
        <v>20</v>
      </c>
      <c r="Q22" s="31"/>
      <c r="R22" s="33"/>
      <c r="S22" s="29"/>
      <c r="T22" s="30" t="s">
        <v>20</v>
      </c>
      <c r="U22" s="31"/>
      <c r="V22" s="33"/>
      <c r="W22" s="29"/>
      <c r="X22" s="30" t="s">
        <v>20</v>
      </c>
      <c r="Y22" s="31"/>
      <c r="Z22" s="32"/>
      <c r="AA22" s="32"/>
      <c r="AB22" s="47">
        <f>IF($G22-$I22&gt;0,1,0)+IF($K22-$M22&gt;0,1,0)+IF($O22-$Q22&gt;0,1,0)+IF($S22-$U22&gt;0,1,0)+IF($W22-$Y22&gt;0,1,0)</f>
        <v>2</v>
      </c>
      <c r="AC22" s="48" t="s">
        <v>20</v>
      </c>
      <c r="AD22" s="49">
        <f>IF($G22-$I22&lt;0,1,0)+IF($K22-$M22&lt;0,1,0)+IF($O22-$Q22&lt;0,1,0)+IF($S22-$U22&lt;0,1,0)+IF($W22-$Y22&lt;0,1,0)</f>
        <v>0</v>
      </c>
      <c r="AE22" s="33"/>
      <c r="AF22" s="50">
        <f>IF($AB22-$AD22&gt;0,1,0)</f>
        <v>1</v>
      </c>
      <c r="AG22" s="48" t="s">
        <v>20</v>
      </c>
      <c r="AH22" s="49">
        <f>IF($AB22-$AD22&lt;0,1,0)</f>
        <v>0</v>
      </c>
      <c r="AI22" s="38">
        <v>2</v>
      </c>
      <c r="AJ22" s="33"/>
      <c r="AK22" s="33"/>
      <c r="AL22"/>
      <c r="AM22" s="5"/>
      <c r="AN22" s="39"/>
    </row>
    <row r="23" spans="1:40" ht="14.25" customHeight="1" x14ac:dyDescent="0.25">
      <c r="A23"/>
      <c r="B23"/>
      <c r="C23"/>
      <c r="D23"/>
      <c r="E23"/>
      <c r="F23"/>
      <c r="G23" s="32"/>
      <c r="H23" s="32"/>
      <c r="I23" s="32"/>
      <c r="J23" s="32"/>
      <c r="K23" s="32"/>
      <c r="L23" s="32"/>
      <c r="M23" s="32"/>
      <c r="N23" s="32"/>
      <c r="O23" s="32"/>
      <c r="P23" s="44"/>
      <c r="Q23" s="51"/>
      <c r="R23" s="51"/>
      <c r="S23" s="51"/>
      <c r="T23" s="51"/>
      <c r="U23" s="33"/>
      <c r="V23" s="33"/>
      <c r="W23" s="33"/>
      <c r="X23" s="33"/>
      <c r="Y23" s="33"/>
      <c r="Z23" s="33"/>
      <c r="AA23" s="33"/>
      <c r="AB23" s="33"/>
      <c r="AC23" s="32"/>
      <c r="AD23" s="32"/>
      <c r="AE23" s="32"/>
      <c r="AF23" s="32"/>
      <c r="AG23" s="33"/>
      <c r="AH23" s="33"/>
      <c r="AI23"/>
      <c r="AJ23" s="33"/>
      <c r="AK23" s="33"/>
      <c r="AL23"/>
      <c r="AM23"/>
      <c r="AN23"/>
    </row>
    <row r="24" spans="1:40" ht="14.25" customHeight="1" x14ac:dyDescent="0.25">
      <c r="A24"/>
      <c r="B24"/>
      <c r="C24"/>
      <c r="D24"/>
      <c r="E24"/>
      <c r="F24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/>
      <c r="AM24"/>
      <c r="AN24"/>
    </row>
    <row r="25" spans="1:40" ht="15" customHeight="1" x14ac:dyDescent="0.25">
      <c r="A25"/>
      <c r="B25" s="6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4.25" customHeight="1" x14ac:dyDescent="0.25">
      <c r="A26"/>
      <c r="B26" s="7" t="s">
        <v>258</v>
      </c>
      <c r="C26" s="8"/>
      <c r="D26" s="8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4.25" customHeight="1" x14ac:dyDescent="0.25">
      <c r="A27"/>
      <c r="B27" s="9"/>
      <c r="C27" s="10"/>
      <c r="D27" s="11"/>
      <c r="E27" s="214">
        <v>1</v>
      </c>
      <c r="F27" s="214"/>
      <c r="G27" s="214"/>
      <c r="H27" s="214"/>
      <c r="I27" s="214"/>
      <c r="J27" s="214">
        <v>2</v>
      </c>
      <c r="K27" s="214"/>
      <c r="L27" s="214"/>
      <c r="M27" s="214"/>
      <c r="N27" s="214"/>
      <c r="O27" s="214">
        <v>3</v>
      </c>
      <c r="P27" s="214"/>
      <c r="Q27" s="214"/>
      <c r="R27" s="214"/>
      <c r="S27" s="214"/>
      <c r="T27" s="214">
        <v>4</v>
      </c>
      <c r="U27" s="214"/>
      <c r="V27" s="214"/>
      <c r="W27" s="214"/>
      <c r="X27" s="214"/>
      <c r="Y27" s="214" t="s">
        <v>14</v>
      </c>
      <c r="Z27" s="214"/>
      <c r="AA27" s="214"/>
      <c r="AB27" s="214"/>
      <c r="AC27" s="214"/>
      <c r="AD27" s="214" t="s">
        <v>15</v>
      </c>
      <c r="AE27" s="214"/>
      <c r="AF27" s="214"/>
      <c r="AG27" s="214"/>
      <c r="AH27" s="214"/>
      <c r="AI27" s="12" t="s">
        <v>16</v>
      </c>
      <c r="AJ27"/>
      <c r="AK27"/>
      <c r="AL27"/>
      <c r="AM27"/>
      <c r="AN27"/>
    </row>
    <row r="28" spans="1:40" ht="14.25" customHeight="1" x14ac:dyDescent="0.25">
      <c r="A28" s="13">
        <v>61</v>
      </c>
      <c r="B28" s="14">
        <v>1</v>
      </c>
      <c r="C28" s="15"/>
      <c r="D28" s="11" t="str">
        <f>IF(A28=0,"",INDEX(Nimet!$A$2:$D$251,A28,4))</f>
        <v>Edberg Lars, SeSi</v>
      </c>
      <c r="E28" s="216"/>
      <c r="F28" s="216"/>
      <c r="G28" s="216"/>
      <c r="H28" s="216"/>
      <c r="I28" s="216"/>
      <c r="J28" s="215" t="str">
        <f>CONCATENATE(AB40,"-",AD40)</f>
        <v>2-0</v>
      </c>
      <c r="K28" s="215"/>
      <c r="L28" s="215"/>
      <c r="M28" s="215"/>
      <c r="N28" s="215"/>
      <c r="O28" s="215" t="str">
        <f>CONCATENATE(AB34,"-",AD34)</f>
        <v>2-0</v>
      </c>
      <c r="P28" s="215"/>
      <c r="Q28" s="215"/>
      <c r="R28" s="215"/>
      <c r="S28" s="215"/>
      <c r="T28" s="215" t="str">
        <f>CONCATENATE(AB37,"-",AD37)</f>
        <v>2-0</v>
      </c>
      <c r="U28" s="215"/>
      <c r="V28" s="215"/>
      <c r="W28" s="215"/>
      <c r="X28" s="215"/>
      <c r="Y28" s="214" t="str">
        <f>CONCATENATE(AF34+AF37+AF40,"-",AH34+AH37+AH40)</f>
        <v>3-0</v>
      </c>
      <c r="Z28" s="214"/>
      <c r="AA28" s="214"/>
      <c r="AB28" s="214"/>
      <c r="AC28" s="214"/>
      <c r="AD28" s="214" t="str">
        <f>CONCATENATE(AB34+AB37+AB40,"-",AD34+AD37+AD40)</f>
        <v>6-0</v>
      </c>
      <c r="AE28" s="214"/>
      <c r="AF28" s="214"/>
      <c r="AG28" s="214"/>
      <c r="AH28" s="214"/>
      <c r="AI28" s="16">
        <v>1</v>
      </c>
      <c r="AJ28"/>
      <c r="AK28"/>
      <c r="AL28"/>
      <c r="AM28"/>
      <c r="AN28"/>
    </row>
    <row r="29" spans="1:40" ht="14.25" customHeight="1" x14ac:dyDescent="0.25">
      <c r="A29" s="13">
        <v>41</v>
      </c>
      <c r="B29" s="14">
        <v>2</v>
      </c>
      <c r="C29" s="15"/>
      <c r="D29" s="11" t="str">
        <f>IF(A29=0,"",INDEX(Nimet!$A$2:$D$251,A29,4))</f>
        <v>Mäkelä Mika, SeSi</v>
      </c>
      <c r="E29" s="215" t="str">
        <f>CONCATENATE(AD40,"-",AB40)</f>
        <v>0-2</v>
      </c>
      <c r="F29" s="215"/>
      <c r="G29" s="215"/>
      <c r="H29" s="215"/>
      <c r="I29" s="215"/>
      <c r="J29" s="216"/>
      <c r="K29" s="216"/>
      <c r="L29" s="216"/>
      <c r="M29" s="216"/>
      <c r="N29" s="216"/>
      <c r="O29" s="215" t="str">
        <f>CONCATENATE(AB38,"-",AD38)</f>
        <v>2-0</v>
      </c>
      <c r="P29" s="215"/>
      <c r="Q29" s="215"/>
      <c r="R29" s="215"/>
      <c r="S29" s="215"/>
      <c r="T29" s="215" t="str">
        <f>CONCATENATE(AB35,"-",AD35)</f>
        <v>2-0</v>
      </c>
      <c r="U29" s="215"/>
      <c r="V29" s="215"/>
      <c r="W29" s="215"/>
      <c r="X29" s="215"/>
      <c r="Y29" s="214" t="str">
        <f>CONCATENATE(AF35+AF38+AH40,"-",AH35+AH38+AF40)</f>
        <v>2-1</v>
      </c>
      <c r="Z29" s="214"/>
      <c r="AA29" s="214"/>
      <c r="AB29" s="214"/>
      <c r="AC29" s="214"/>
      <c r="AD29" s="214" t="str">
        <f>CONCATENATE(AB35+AB38+AD40,"-",AD35+AD38+AB40)</f>
        <v>4-2</v>
      </c>
      <c r="AE29" s="214"/>
      <c r="AF29" s="214"/>
      <c r="AG29" s="214"/>
      <c r="AH29" s="214"/>
      <c r="AI29" s="16">
        <v>2</v>
      </c>
      <c r="AJ29"/>
      <c r="AK29"/>
      <c r="AL29"/>
      <c r="AM29"/>
      <c r="AN29"/>
    </row>
    <row r="30" spans="1:40" ht="14.25" customHeight="1" x14ac:dyDescent="0.25">
      <c r="A30" s="13">
        <v>71</v>
      </c>
      <c r="B30" s="14">
        <v>3</v>
      </c>
      <c r="C30" s="15"/>
      <c r="D30" s="11" t="str">
        <f>IF(A30=0,"",INDEX(Nimet!$A$2:$D$251,A30,4))</f>
        <v>Isak Porthin, BTK Halex</v>
      </c>
      <c r="E30" s="215" t="str">
        <f>CONCATENATE(AD34,"-",AB34)</f>
        <v>0-2</v>
      </c>
      <c r="F30" s="215"/>
      <c r="G30" s="215"/>
      <c r="H30" s="215"/>
      <c r="I30" s="215"/>
      <c r="J30" s="215" t="str">
        <f>CONCATENATE(AD38,"-",AB38)</f>
        <v>0-2</v>
      </c>
      <c r="K30" s="215"/>
      <c r="L30" s="215"/>
      <c r="M30" s="215"/>
      <c r="N30" s="215"/>
      <c r="O30" s="216"/>
      <c r="P30" s="216"/>
      <c r="Q30" s="216"/>
      <c r="R30" s="216"/>
      <c r="S30" s="216"/>
      <c r="T30" s="215" t="str">
        <f>CONCATENATE(AB41,"-",AD41)</f>
        <v>2-0</v>
      </c>
      <c r="U30" s="215"/>
      <c r="V30" s="215"/>
      <c r="W30" s="215"/>
      <c r="X30" s="215"/>
      <c r="Y30" s="214" t="str">
        <f>CONCATENATE(AH34+AH38+AF41,"-",AF34+AF38+AH41)</f>
        <v>1-2</v>
      </c>
      <c r="Z30" s="214"/>
      <c r="AA30" s="214"/>
      <c r="AB30" s="214"/>
      <c r="AC30" s="214"/>
      <c r="AD30" s="214" t="str">
        <f>CONCATENATE(AD34+AD38+AB41,"-",AB34+AB38+AD41)</f>
        <v>2-4</v>
      </c>
      <c r="AE30" s="214"/>
      <c r="AF30" s="214"/>
      <c r="AG30" s="214"/>
      <c r="AH30" s="214"/>
      <c r="AI30" s="174">
        <v>3</v>
      </c>
      <c r="AJ30"/>
      <c r="AK30"/>
      <c r="AL30"/>
      <c r="AM30"/>
      <c r="AN30"/>
    </row>
    <row r="31" spans="1:40" ht="14.25" customHeight="1" x14ac:dyDescent="0.25">
      <c r="A31" s="13">
        <v>73</v>
      </c>
      <c r="B31" s="14">
        <v>4</v>
      </c>
      <c r="C31" s="15"/>
      <c r="D31" s="11" t="str">
        <f>IF(A31=0,"",INDEX(Nimet!$A$2:$D$251,A31,4))</f>
        <v>Belov Julia, Por-83</v>
      </c>
      <c r="E31" s="215" t="str">
        <f>CONCATENATE(AD37,"-",AB37)</f>
        <v>0-2</v>
      </c>
      <c r="F31" s="215"/>
      <c r="G31" s="215"/>
      <c r="H31" s="215"/>
      <c r="I31" s="215"/>
      <c r="J31" s="215" t="str">
        <f>CONCATENATE(AD35,"-",AB35)</f>
        <v>0-2</v>
      </c>
      <c r="K31" s="215"/>
      <c r="L31" s="215"/>
      <c r="M31" s="215"/>
      <c r="N31" s="215"/>
      <c r="O31" s="215" t="str">
        <f>CONCATENATE(AD41,"-",AB41)</f>
        <v>0-2</v>
      </c>
      <c r="P31" s="215"/>
      <c r="Q31" s="215"/>
      <c r="R31" s="215"/>
      <c r="S31" s="215"/>
      <c r="T31" s="216"/>
      <c r="U31" s="216"/>
      <c r="V31" s="216"/>
      <c r="W31" s="216"/>
      <c r="X31" s="216"/>
      <c r="Y31" s="214" t="str">
        <f>CONCATENATE(AH35+AH37+AH41,"-",AF35+AF37+AF41)</f>
        <v>0-3</v>
      </c>
      <c r="Z31" s="214"/>
      <c r="AA31" s="214"/>
      <c r="AB31" s="214"/>
      <c r="AC31" s="214"/>
      <c r="AD31" s="214" t="str">
        <f>CONCATENATE(AD35+AD37+AD41,"-",AB35+AB37+AB41)</f>
        <v>0-6</v>
      </c>
      <c r="AE31" s="214"/>
      <c r="AF31" s="214"/>
      <c r="AG31" s="214"/>
      <c r="AH31" s="214"/>
      <c r="AI31" s="16">
        <v>4</v>
      </c>
      <c r="AJ31"/>
      <c r="AK31"/>
      <c r="AL31"/>
      <c r="AM31"/>
      <c r="AN31"/>
    </row>
    <row r="32" spans="1:40" ht="14.25" customHeight="1" x14ac:dyDescent="0.25">
      <c r="B32" s="17"/>
      <c r="C32" s="17"/>
      <c r="D32" s="17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/>
      <c r="AN32"/>
    </row>
    <row r="33" spans="1:40" ht="14.25" customHeight="1" x14ac:dyDescent="0.25">
      <c r="A33"/>
      <c r="B33" s="3" t="s">
        <v>1</v>
      </c>
      <c r="G33" s="10"/>
      <c r="H33" s="19">
        <v>1</v>
      </c>
      <c r="I33" s="11"/>
      <c r="J33" s="20"/>
      <c r="K33" s="21"/>
      <c r="L33" s="22">
        <v>2</v>
      </c>
      <c r="M33" s="23"/>
      <c r="N33" s="20"/>
      <c r="O33" s="21"/>
      <c r="P33" s="22">
        <v>3</v>
      </c>
      <c r="Q33" s="24"/>
      <c r="R33"/>
      <c r="S33" s="25"/>
      <c r="T33" s="22">
        <v>4</v>
      </c>
      <c r="U33" s="24"/>
      <c r="V33"/>
      <c r="W33" s="25"/>
      <c r="X33" s="22">
        <v>5</v>
      </c>
      <c r="Y33" s="24"/>
      <c r="Z33" s="17"/>
      <c r="AA33" s="17"/>
      <c r="AB33" s="25"/>
      <c r="AC33" s="26" t="s">
        <v>17</v>
      </c>
      <c r="AD33" s="24"/>
      <c r="AE33" s="20"/>
      <c r="AF33" s="21"/>
      <c r="AG33" s="26" t="s">
        <v>18</v>
      </c>
      <c r="AH33" s="23"/>
      <c r="AI33" s="27" t="s">
        <v>19</v>
      </c>
      <c r="AJ33"/>
      <c r="AK33" s="27"/>
      <c r="AM33"/>
      <c r="AN33"/>
    </row>
    <row r="34" spans="1:40" ht="14.25" customHeight="1" x14ac:dyDescent="0.25">
      <c r="A34" s="28" t="s">
        <v>4</v>
      </c>
      <c r="B34" s="1" t="str">
        <f>CONCATENATE(D28,"  -  ",D30)</f>
        <v>Edberg Lars, SeSi  -  Isak Porthin, BTK Halex</v>
      </c>
      <c r="G34" s="29">
        <v>11</v>
      </c>
      <c r="H34" s="30" t="s">
        <v>20</v>
      </c>
      <c r="I34" s="31">
        <v>1</v>
      </c>
      <c r="J34" s="32"/>
      <c r="K34" s="29">
        <v>11</v>
      </c>
      <c r="L34" s="30" t="s">
        <v>20</v>
      </c>
      <c r="M34" s="31">
        <v>0</v>
      </c>
      <c r="N34" s="32"/>
      <c r="O34" s="29"/>
      <c r="P34" s="30" t="s">
        <v>20</v>
      </c>
      <c r="Q34" s="31"/>
      <c r="R34" s="33"/>
      <c r="S34" s="29"/>
      <c r="T34" s="30" t="s">
        <v>20</v>
      </c>
      <c r="U34" s="31"/>
      <c r="V34" s="33"/>
      <c r="W34" s="29"/>
      <c r="X34" s="30" t="s">
        <v>20</v>
      </c>
      <c r="Y34" s="31"/>
      <c r="Z34" s="32"/>
      <c r="AA34" s="32"/>
      <c r="AB34" s="34">
        <f>IF($G34-$I34&gt;0,1,0)+IF($K34-$M34&gt;0,1,0)+IF($O34-$Q34&gt;0,1,0)+IF($S34-$U34&gt;0,1,0)+IF($W34-$Y34&gt;0,1,0)</f>
        <v>2</v>
      </c>
      <c r="AC34" s="35" t="s">
        <v>20</v>
      </c>
      <c r="AD34" s="36">
        <f>IF($G34-$I34&lt;0,1,0)+IF($K34-$M34&lt;0,1,0)+IF($O34-$Q34&lt;0,1,0)+IF($S34-$U34&lt;0,1,0)+IF($W34-$Y34&lt;0,1,0)</f>
        <v>0</v>
      </c>
      <c r="AE34" s="33"/>
      <c r="AF34" s="37">
        <f>IF($AB34-$AD34&gt;0,1,0)</f>
        <v>1</v>
      </c>
      <c r="AG34" s="35" t="s">
        <v>20</v>
      </c>
      <c r="AH34" s="36">
        <f>IF($AB34-$AD34&lt;0,1,0)</f>
        <v>0</v>
      </c>
      <c r="AI34" s="38">
        <v>4</v>
      </c>
      <c r="AJ34" s="33"/>
      <c r="AK34" s="33"/>
      <c r="AM34" s="5"/>
      <c r="AN34" s="39"/>
    </row>
    <row r="35" spans="1:40" ht="14.25" customHeight="1" x14ac:dyDescent="0.25">
      <c r="A35" s="28" t="s">
        <v>5</v>
      </c>
      <c r="B35" s="1" t="str">
        <f>CONCATENATE(D29,"  -  ",D31)</f>
        <v>Mäkelä Mika, SeSi  -  Belov Julia, Por-83</v>
      </c>
      <c r="G35" s="40">
        <v>11</v>
      </c>
      <c r="H35" s="41" t="s">
        <v>20</v>
      </c>
      <c r="I35" s="42">
        <v>1</v>
      </c>
      <c r="J35" s="32"/>
      <c r="K35" s="29">
        <v>11</v>
      </c>
      <c r="L35" s="30" t="s">
        <v>20</v>
      </c>
      <c r="M35" s="31">
        <v>5</v>
      </c>
      <c r="N35" s="32"/>
      <c r="O35" s="29"/>
      <c r="P35" s="30" t="s">
        <v>20</v>
      </c>
      <c r="Q35" s="31"/>
      <c r="R35" s="33"/>
      <c r="S35" s="29"/>
      <c r="T35" s="30" t="s">
        <v>20</v>
      </c>
      <c r="U35" s="31"/>
      <c r="V35" s="33"/>
      <c r="W35" s="29"/>
      <c r="X35" s="30" t="s">
        <v>20</v>
      </c>
      <c r="Y35" s="31"/>
      <c r="Z35" s="32"/>
      <c r="AA35" s="32"/>
      <c r="AB35" s="34">
        <f>IF($G35-$I35&gt;0,1,0)+IF($K35-$M35&gt;0,1,0)+IF($O35-$Q35&gt;0,1,0)+IF($S35-$U35&gt;0,1,0)+IF($W35-$Y35&gt;0,1,0)</f>
        <v>2</v>
      </c>
      <c r="AC35" s="35" t="s">
        <v>20</v>
      </c>
      <c r="AD35" s="36">
        <f>IF($G35-$I35&lt;0,1,0)+IF($K35-$M35&lt;0,1,0)+IF($O35-$Q35&lt;0,1,0)+IF($S35-$U35&lt;0,1,0)+IF($W35-$Y35&lt;0,1,0)</f>
        <v>0</v>
      </c>
      <c r="AE35" s="33"/>
      <c r="AF35" s="37">
        <f>IF($AB35-$AD35&gt;0,1,0)</f>
        <v>1</v>
      </c>
      <c r="AG35" s="35" t="s">
        <v>20</v>
      </c>
      <c r="AH35" s="36">
        <f>IF($AB35-$AD35&lt;0,1,0)</f>
        <v>0</v>
      </c>
      <c r="AI35" s="38">
        <v>3</v>
      </c>
      <c r="AJ35" s="33"/>
      <c r="AK35" s="33"/>
      <c r="AM35" s="5"/>
      <c r="AN35" s="39"/>
    </row>
    <row r="36" spans="1:40" ht="14.25" customHeight="1" x14ac:dyDescent="0.25">
      <c r="A36" s="28"/>
      <c r="B36"/>
      <c r="G36" s="43"/>
      <c r="H36" s="44"/>
      <c r="I36" s="45"/>
      <c r="J36" s="32"/>
      <c r="K36" s="43"/>
      <c r="L36" s="44"/>
      <c r="M36" s="45"/>
      <c r="N36" s="32"/>
      <c r="O36" s="43"/>
      <c r="P36" s="44"/>
      <c r="Q36" s="45"/>
      <c r="R36" s="33"/>
      <c r="S36" s="43"/>
      <c r="T36" s="44"/>
      <c r="U36" s="45"/>
      <c r="V36" s="33"/>
      <c r="W36" s="43"/>
      <c r="X36" s="44"/>
      <c r="Y36" s="45"/>
      <c r="Z36" s="32"/>
      <c r="AA36" s="32"/>
      <c r="AB36" s="34"/>
      <c r="AC36" s="35"/>
      <c r="AD36" s="36"/>
      <c r="AE36" s="33"/>
      <c r="AF36" s="37"/>
      <c r="AG36" s="46"/>
      <c r="AH36" s="36"/>
      <c r="AI36" s="38"/>
      <c r="AJ36" s="33"/>
      <c r="AK36" s="33"/>
      <c r="AM36"/>
      <c r="AN36" s="39"/>
    </row>
    <row r="37" spans="1:40" ht="14.25" customHeight="1" x14ac:dyDescent="0.25">
      <c r="A37" s="28" t="s">
        <v>7</v>
      </c>
      <c r="B37" s="1" t="str">
        <f>CONCATENATE(D28,"  -  ",D31)</f>
        <v>Edberg Lars, SeSi  -  Belov Julia, Por-83</v>
      </c>
      <c r="G37" s="29">
        <v>11</v>
      </c>
      <c r="H37" s="30" t="s">
        <v>20</v>
      </c>
      <c r="I37" s="31">
        <v>0</v>
      </c>
      <c r="J37" s="32"/>
      <c r="K37" s="29">
        <v>11</v>
      </c>
      <c r="L37" s="30" t="s">
        <v>20</v>
      </c>
      <c r="M37" s="31">
        <v>1</v>
      </c>
      <c r="N37" s="32"/>
      <c r="O37" s="29"/>
      <c r="P37" s="30" t="s">
        <v>20</v>
      </c>
      <c r="Q37" s="31"/>
      <c r="R37" s="33"/>
      <c r="S37" s="29"/>
      <c r="T37" s="30" t="s">
        <v>20</v>
      </c>
      <c r="U37" s="31"/>
      <c r="V37" s="33"/>
      <c r="W37" s="29"/>
      <c r="X37" s="30" t="s">
        <v>20</v>
      </c>
      <c r="Y37" s="31"/>
      <c r="Z37" s="32"/>
      <c r="AA37" s="32"/>
      <c r="AB37" s="34">
        <f>IF($G37-$I37&gt;0,1,0)+IF($K37-$M37&gt;0,1,0)+IF($O37-$Q37&gt;0,1,0)+IF($S37-$U37&gt;0,1,0)+IF($W37-$Y37&gt;0,1,0)</f>
        <v>2</v>
      </c>
      <c r="AC37" s="35" t="s">
        <v>20</v>
      </c>
      <c r="AD37" s="36">
        <f>IF($G37-$I37&lt;0,1,0)+IF($K37-$M37&lt;0,1,0)+IF($O37-$Q37&lt;0,1,0)+IF($S37-$U37&lt;0,1,0)+IF($W37-$Y37&lt;0,1,0)</f>
        <v>0</v>
      </c>
      <c r="AE37" s="33"/>
      <c r="AF37" s="37">
        <f>IF($AB37-$AD37&gt;0,1,0)</f>
        <v>1</v>
      </c>
      <c r="AG37" s="35" t="s">
        <v>20</v>
      </c>
      <c r="AH37" s="36">
        <f>IF($AB37-$AD37&lt;0,1,0)</f>
        <v>0</v>
      </c>
      <c r="AI37" s="38">
        <v>2</v>
      </c>
      <c r="AJ37" s="33"/>
      <c r="AK37" s="33"/>
      <c r="AM37" s="5"/>
      <c r="AN37" s="39"/>
    </row>
    <row r="38" spans="1:40" ht="14.25" customHeight="1" x14ac:dyDescent="0.25">
      <c r="A38" s="28" t="s">
        <v>8</v>
      </c>
      <c r="B38" s="1" t="str">
        <f>CONCATENATE(D29,"  -  ",D30)</f>
        <v>Mäkelä Mika, SeSi  -  Isak Porthin, BTK Halex</v>
      </c>
      <c r="G38" s="29">
        <v>11</v>
      </c>
      <c r="H38" s="30" t="s">
        <v>20</v>
      </c>
      <c r="I38" s="31">
        <v>4</v>
      </c>
      <c r="J38" s="32"/>
      <c r="K38" s="29">
        <v>11</v>
      </c>
      <c r="L38" s="30" t="s">
        <v>20</v>
      </c>
      <c r="M38" s="31">
        <v>2</v>
      </c>
      <c r="N38" s="32"/>
      <c r="O38" s="29"/>
      <c r="P38" s="30" t="s">
        <v>20</v>
      </c>
      <c r="Q38" s="31"/>
      <c r="R38" s="33"/>
      <c r="S38" s="29"/>
      <c r="T38" s="30" t="s">
        <v>20</v>
      </c>
      <c r="U38" s="31"/>
      <c r="V38" s="33"/>
      <c r="W38" s="29"/>
      <c r="X38" s="30" t="s">
        <v>20</v>
      </c>
      <c r="Y38" s="31"/>
      <c r="Z38" s="32"/>
      <c r="AA38" s="32"/>
      <c r="AB38" s="34">
        <f>IF($G38-$I38&gt;0,1,0)+IF($K38-$M38&gt;0,1,0)+IF($O38-$Q38&gt;0,1,0)+IF($S38-$U38&gt;0,1,0)+IF($W38-$Y38&gt;0,1,0)</f>
        <v>2</v>
      </c>
      <c r="AC38" s="35" t="s">
        <v>20</v>
      </c>
      <c r="AD38" s="36">
        <f>IF($G38-$I38&lt;0,1,0)+IF($K38-$M38&lt;0,1,0)+IF($O38-$Q38&lt;0,1,0)+IF($S38-$U38&lt;0,1,0)+IF($W38-$Y38&lt;0,1,0)</f>
        <v>0</v>
      </c>
      <c r="AE38" s="33"/>
      <c r="AF38" s="37">
        <f>IF($AB38-$AD38&gt;0,1,0)</f>
        <v>1</v>
      </c>
      <c r="AG38" s="35" t="s">
        <v>20</v>
      </c>
      <c r="AH38" s="36">
        <f>IF($AB38-$AD38&lt;0,1,0)</f>
        <v>0</v>
      </c>
      <c r="AI38" s="38">
        <v>1</v>
      </c>
      <c r="AJ38" s="33"/>
      <c r="AK38" s="33"/>
      <c r="AM38" s="5"/>
      <c r="AN38" s="39"/>
    </row>
    <row r="39" spans="1:40" ht="14.25" customHeight="1" x14ac:dyDescent="0.25">
      <c r="A39" s="28"/>
      <c r="B39"/>
      <c r="G39" s="43"/>
      <c r="H39" s="44"/>
      <c r="I39" s="45"/>
      <c r="J39" s="32"/>
      <c r="K39" s="43"/>
      <c r="L39" s="44"/>
      <c r="M39" s="45"/>
      <c r="N39" s="32"/>
      <c r="O39" s="43"/>
      <c r="P39" s="44"/>
      <c r="Q39" s="45"/>
      <c r="R39" s="33"/>
      <c r="S39" s="43"/>
      <c r="T39" s="44"/>
      <c r="U39" s="45"/>
      <c r="V39" s="33"/>
      <c r="W39" s="43"/>
      <c r="X39" s="44"/>
      <c r="Y39" s="45"/>
      <c r="Z39" s="32"/>
      <c r="AA39" s="32"/>
      <c r="AB39" s="34"/>
      <c r="AC39" s="35"/>
      <c r="AD39" s="36"/>
      <c r="AE39" s="33"/>
      <c r="AF39" s="37"/>
      <c r="AG39" s="46"/>
      <c r="AH39" s="36"/>
      <c r="AI39" s="38"/>
      <c r="AJ39" s="33"/>
      <c r="AK39" s="33"/>
      <c r="AM39"/>
      <c r="AN39" s="39"/>
    </row>
    <row r="40" spans="1:40" ht="14.25" customHeight="1" x14ac:dyDescent="0.25">
      <c r="A40" s="28" t="s">
        <v>10</v>
      </c>
      <c r="B40" s="1" t="str">
        <f>CONCATENATE(D28,"  -  ",D29)</f>
        <v>Edberg Lars, SeSi  -  Mäkelä Mika, SeSi</v>
      </c>
      <c r="G40" s="29">
        <v>11</v>
      </c>
      <c r="H40" s="30" t="s">
        <v>20</v>
      </c>
      <c r="I40" s="31">
        <v>8</v>
      </c>
      <c r="J40" s="32"/>
      <c r="K40" s="29">
        <v>11</v>
      </c>
      <c r="L40" s="30" t="s">
        <v>20</v>
      </c>
      <c r="M40" s="31">
        <v>6</v>
      </c>
      <c r="N40" s="32"/>
      <c r="O40" s="29"/>
      <c r="P40" s="30" t="s">
        <v>20</v>
      </c>
      <c r="Q40" s="31"/>
      <c r="R40" s="33"/>
      <c r="S40" s="29"/>
      <c r="T40" s="30" t="s">
        <v>20</v>
      </c>
      <c r="U40" s="31"/>
      <c r="V40" s="33"/>
      <c r="W40" s="29"/>
      <c r="X40" s="30" t="s">
        <v>20</v>
      </c>
      <c r="Y40" s="31"/>
      <c r="Z40" s="32"/>
      <c r="AA40" s="32"/>
      <c r="AB40" s="34">
        <f>IF($G40-$I40&gt;0,1,0)+IF($K40-$M40&gt;0,1,0)+IF($O40-$Q40&gt;0,1,0)+IF($S40-$U40&gt;0,1,0)+IF($W40-$Y40&gt;0,1,0)</f>
        <v>2</v>
      </c>
      <c r="AC40" s="35" t="s">
        <v>20</v>
      </c>
      <c r="AD40" s="36">
        <f>IF($G40-$I40&lt;0,1,0)+IF($K40-$M40&lt;0,1,0)+IF($O40-$Q40&lt;0,1,0)+IF($S40-$U40&lt;0,1,0)+IF($W40-$Y40&lt;0,1,0)</f>
        <v>0</v>
      </c>
      <c r="AE40" s="33"/>
      <c r="AF40" s="37">
        <f>IF($AB40-$AD40&gt;0,1,0)</f>
        <v>1</v>
      </c>
      <c r="AG40" s="35" t="s">
        <v>20</v>
      </c>
      <c r="AH40" s="36">
        <f>IF($AB40-$AD40&lt;0,1,0)</f>
        <v>0</v>
      </c>
      <c r="AI40" s="38">
        <v>4</v>
      </c>
      <c r="AJ40" s="33"/>
      <c r="AK40" s="33"/>
      <c r="AM40" s="5"/>
      <c r="AN40" s="39"/>
    </row>
    <row r="41" spans="1:40" ht="14.25" customHeight="1" x14ac:dyDescent="0.25">
      <c r="A41" s="28" t="s">
        <v>11</v>
      </c>
      <c r="B41" s="1" t="str">
        <f>CONCATENATE(D30,"  -  ",D31)</f>
        <v>Isak Porthin, BTK Halex  -  Belov Julia, Por-83</v>
      </c>
      <c r="G41" s="29">
        <v>11</v>
      </c>
      <c r="H41" s="30" t="s">
        <v>20</v>
      </c>
      <c r="I41" s="31">
        <v>3</v>
      </c>
      <c r="J41" s="32"/>
      <c r="K41" s="29">
        <v>11</v>
      </c>
      <c r="L41" s="30" t="s">
        <v>20</v>
      </c>
      <c r="M41" s="31">
        <v>9</v>
      </c>
      <c r="N41" s="32"/>
      <c r="O41" s="29"/>
      <c r="P41" s="30" t="s">
        <v>20</v>
      </c>
      <c r="Q41" s="31"/>
      <c r="R41" s="33"/>
      <c r="S41" s="29"/>
      <c r="T41" s="30" t="s">
        <v>20</v>
      </c>
      <c r="U41" s="31"/>
      <c r="V41" s="33"/>
      <c r="W41" s="29"/>
      <c r="X41" s="30" t="s">
        <v>20</v>
      </c>
      <c r="Y41" s="31"/>
      <c r="Z41" s="32"/>
      <c r="AA41" s="32"/>
      <c r="AB41" s="47">
        <f>IF($G41-$I41&gt;0,1,0)+IF($K41-$M41&gt;0,1,0)+IF($O41-$Q41&gt;0,1,0)+IF($S41-$U41&gt;0,1,0)+IF($W41-$Y41&gt;0,1,0)</f>
        <v>2</v>
      </c>
      <c r="AC41" s="48" t="s">
        <v>20</v>
      </c>
      <c r="AD41" s="49">
        <f>IF($G41-$I41&lt;0,1,0)+IF($K41-$M41&lt;0,1,0)+IF($O41-$Q41&lt;0,1,0)+IF($S41-$U41&lt;0,1,0)+IF($W41-$Y41&lt;0,1,0)</f>
        <v>0</v>
      </c>
      <c r="AE41" s="33"/>
      <c r="AF41" s="50">
        <f>IF($AB41-$AD41&gt;0,1,0)</f>
        <v>1</v>
      </c>
      <c r="AG41" s="48" t="s">
        <v>20</v>
      </c>
      <c r="AH41" s="49">
        <f>IF($AB41-$AD41&lt;0,1,0)</f>
        <v>0</v>
      </c>
      <c r="AI41" s="38">
        <v>2</v>
      </c>
      <c r="AJ41" s="33"/>
      <c r="AK41" s="33"/>
      <c r="AM41" s="5"/>
      <c r="AN41" s="39"/>
    </row>
  </sheetData>
  <mergeCells count="60">
    <mergeCell ref="AD8:AH8"/>
    <mergeCell ref="E9:I9"/>
    <mergeCell ref="J9:N9"/>
    <mergeCell ref="O9:S9"/>
    <mergeCell ref="T9:X9"/>
    <mergeCell ref="Y9:AC9"/>
    <mergeCell ref="AD9:AH9"/>
    <mergeCell ref="E8:I8"/>
    <mergeCell ref="J8:N8"/>
    <mergeCell ref="O8:S8"/>
    <mergeCell ref="T8:X8"/>
    <mergeCell ref="Y8:AC8"/>
    <mergeCell ref="AD10:AH10"/>
    <mergeCell ref="E11:I11"/>
    <mergeCell ref="J11:N11"/>
    <mergeCell ref="O11:S11"/>
    <mergeCell ref="T11:X11"/>
    <mergeCell ref="Y11:AC11"/>
    <mergeCell ref="AD11:AH11"/>
    <mergeCell ref="E10:I10"/>
    <mergeCell ref="J10:N10"/>
    <mergeCell ref="O10:S10"/>
    <mergeCell ref="T10:X10"/>
    <mergeCell ref="Y10:AC10"/>
    <mergeCell ref="AD12:AH12"/>
    <mergeCell ref="E27:I27"/>
    <mergeCell ref="J27:N27"/>
    <mergeCell ref="O27:S27"/>
    <mergeCell ref="T27:X27"/>
    <mergeCell ref="Y27:AC27"/>
    <mergeCell ref="AD27:AH27"/>
    <mergeCell ref="E12:I12"/>
    <mergeCell ref="J12:N12"/>
    <mergeCell ref="O12:S12"/>
    <mergeCell ref="T12:X12"/>
    <mergeCell ref="Y12:AC12"/>
    <mergeCell ref="AD28:AH28"/>
    <mergeCell ref="E29:I29"/>
    <mergeCell ref="J29:N29"/>
    <mergeCell ref="O29:S29"/>
    <mergeCell ref="T29:X29"/>
    <mergeCell ref="Y29:AC29"/>
    <mergeCell ref="AD29:AH29"/>
    <mergeCell ref="E28:I28"/>
    <mergeCell ref="J28:N28"/>
    <mergeCell ref="O28:S28"/>
    <mergeCell ref="T28:X28"/>
    <mergeCell ref="Y28:AC28"/>
    <mergeCell ref="AD30:AH30"/>
    <mergeCell ref="E31:I31"/>
    <mergeCell ref="J31:N31"/>
    <mergeCell ref="O31:S31"/>
    <mergeCell ref="T31:X31"/>
    <mergeCell ref="Y31:AC31"/>
    <mergeCell ref="AD31:AH31"/>
    <mergeCell ref="E30:I30"/>
    <mergeCell ref="J30:N30"/>
    <mergeCell ref="O30:S30"/>
    <mergeCell ref="T30:X30"/>
    <mergeCell ref="Y30:AC30"/>
  </mergeCells>
  <pageMargins left="0" right="0" top="0" bottom="0" header="0.51180555555555496" footer="0.51180555555555496"/>
  <pageSetup paperSize="9" firstPageNumber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1"/>
  <sheetViews>
    <sheetView topLeftCell="A2" zoomScale="75" zoomScaleNormal="75" workbookViewId="0">
      <selection activeCell="AJ30" sqref="AJ30"/>
    </sheetView>
  </sheetViews>
  <sheetFormatPr defaultRowHeight="13.2" x14ac:dyDescent="0.25"/>
  <cols>
    <col min="1" max="1" width="5" style="1"/>
    <col min="2" max="2" width="3.33203125" style="1"/>
    <col min="3" max="3" width="5.6640625" style="1"/>
    <col min="4" max="4" width="32.44140625" style="1"/>
    <col min="5" max="24" width="2.88671875" style="1"/>
    <col min="25" max="29" width="2.6640625" style="1"/>
    <col min="30" max="34" width="2.88671875" style="1"/>
    <col min="35" max="35" width="14.21875" style="1"/>
    <col min="36" max="36" width="4.21875" style="1" customWidth="1"/>
    <col min="37" max="39" width="14.21875" style="1"/>
    <col min="40" max="257" width="9" style="1"/>
  </cols>
  <sheetData>
    <row r="1" spans="1:40" ht="20.25" customHeight="1" x14ac:dyDescent="0.4">
      <c r="A1"/>
      <c r="B1" s="2" t="s">
        <v>249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 s="3" t="s">
        <v>1</v>
      </c>
      <c r="Z1"/>
      <c r="AA1"/>
      <c r="AB1"/>
      <c r="AC1"/>
      <c r="AD1"/>
      <c r="AE1" s="3"/>
      <c r="AF1" s="3"/>
      <c r="AG1" s="3"/>
      <c r="AH1" s="3"/>
      <c r="AI1"/>
      <c r="AJ1"/>
      <c r="AK1"/>
      <c r="AL1"/>
      <c r="AM1"/>
      <c r="AN1"/>
    </row>
    <row r="2" spans="1:40" ht="18" customHeight="1" x14ac:dyDescent="0.3">
      <c r="A2"/>
      <c r="B2" s="4" t="s">
        <v>192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 s="1" t="s">
        <v>3</v>
      </c>
      <c r="Z2"/>
      <c r="AA2"/>
      <c r="AB2"/>
      <c r="AC2"/>
      <c r="AD2"/>
      <c r="AE2"/>
      <c r="AF2" s="5" t="s">
        <v>4</v>
      </c>
      <c r="AG2"/>
      <c r="AH2"/>
      <c r="AI2" s="5" t="s">
        <v>5</v>
      </c>
      <c r="AJ2"/>
      <c r="AK2" s="5"/>
      <c r="AL2"/>
      <c r="AM2"/>
      <c r="AN2"/>
    </row>
    <row r="3" spans="1:40" ht="12.3" customHeight="1" x14ac:dyDescent="0.25">
      <c r="A3"/>
      <c r="B3" s="6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 s="1" t="s">
        <v>6</v>
      </c>
      <c r="Z3"/>
      <c r="AA3"/>
      <c r="AB3"/>
      <c r="AC3"/>
      <c r="AD3"/>
      <c r="AE3"/>
      <c r="AF3" s="5" t="s">
        <v>7</v>
      </c>
      <c r="AG3"/>
      <c r="AH3"/>
      <c r="AI3" s="5" t="s">
        <v>8</v>
      </c>
      <c r="AJ3"/>
      <c r="AK3" s="5"/>
      <c r="AL3"/>
      <c r="AM3"/>
      <c r="AN3"/>
    </row>
    <row r="4" spans="1:40" ht="15" customHeight="1" x14ac:dyDescent="0.3">
      <c r="A4"/>
      <c r="B4" s="4" t="s">
        <v>238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 s="1" t="s">
        <v>9</v>
      </c>
      <c r="Z4"/>
      <c r="AA4"/>
      <c r="AB4"/>
      <c r="AC4"/>
      <c r="AD4"/>
      <c r="AE4"/>
      <c r="AF4" s="5" t="s">
        <v>10</v>
      </c>
      <c r="AG4"/>
      <c r="AH4"/>
      <c r="AI4" s="5" t="s">
        <v>11</v>
      </c>
      <c r="AJ4"/>
      <c r="AK4" s="5"/>
      <c r="AL4"/>
      <c r="AM4"/>
      <c r="AN4"/>
    </row>
    <row r="5" spans="1:40" ht="12.3" customHeight="1" x14ac:dyDescent="0.3">
      <c r="A5"/>
      <c r="B5" s="4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 s="5"/>
      <c r="AJ5" s="5"/>
      <c r="AK5" s="5"/>
      <c r="AL5"/>
      <c r="AM5"/>
      <c r="AN5"/>
    </row>
    <row r="6" spans="1:40" ht="12.3" customHeight="1" x14ac:dyDescent="0.25">
      <c r="A6"/>
      <c r="B6" s="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4.25" customHeight="1" x14ac:dyDescent="0.25">
      <c r="A7"/>
      <c r="B7" s="7" t="s">
        <v>253</v>
      </c>
      <c r="C7" s="8"/>
      <c r="D7" s="8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4.25" customHeight="1" x14ac:dyDescent="0.25">
      <c r="A8"/>
      <c r="B8" s="9"/>
      <c r="C8" s="10"/>
      <c r="D8" s="11"/>
      <c r="E8" s="214">
        <v>1</v>
      </c>
      <c r="F8" s="214"/>
      <c r="G8" s="214"/>
      <c r="H8" s="214"/>
      <c r="I8" s="214"/>
      <c r="J8" s="214">
        <v>2</v>
      </c>
      <c r="K8" s="214"/>
      <c r="L8" s="214"/>
      <c r="M8" s="214"/>
      <c r="N8" s="214"/>
      <c r="O8" s="214">
        <v>3</v>
      </c>
      <c r="P8" s="214"/>
      <c r="Q8" s="214"/>
      <c r="R8" s="214"/>
      <c r="S8" s="214"/>
      <c r="T8" s="214">
        <v>4</v>
      </c>
      <c r="U8" s="214"/>
      <c r="V8" s="214"/>
      <c r="W8" s="214"/>
      <c r="X8" s="214"/>
      <c r="Y8" s="214" t="s">
        <v>14</v>
      </c>
      <c r="Z8" s="214"/>
      <c r="AA8" s="214"/>
      <c r="AB8" s="214"/>
      <c r="AC8" s="214"/>
      <c r="AD8" s="214" t="s">
        <v>15</v>
      </c>
      <c r="AE8" s="214"/>
      <c r="AF8" s="214"/>
      <c r="AG8" s="214"/>
      <c r="AH8" s="214"/>
      <c r="AI8" s="12" t="s">
        <v>16</v>
      </c>
      <c r="AJ8"/>
      <c r="AK8"/>
      <c r="AL8"/>
      <c r="AM8"/>
      <c r="AN8"/>
    </row>
    <row r="9" spans="1:40" ht="14.25" customHeight="1" x14ac:dyDescent="0.25">
      <c r="A9" s="13">
        <v>30</v>
      </c>
      <c r="B9" s="14">
        <v>1</v>
      </c>
      <c r="C9" s="15"/>
      <c r="D9" s="11" t="str">
        <f>IF(A9=0,"",INDEX(Nimet!$A$2:$D$251,A9,4))</f>
        <v>Asunmaa Kai, KurVi</v>
      </c>
      <c r="E9" s="216"/>
      <c r="F9" s="216"/>
      <c r="G9" s="216"/>
      <c r="H9" s="216"/>
      <c r="I9" s="216"/>
      <c r="J9" s="215" t="str">
        <f>CONCATENATE(AB21,"-",AD21)</f>
        <v>2-1</v>
      </c>
      <c r="K9" s="215"/>
      <c r="L9" s="215"/>
      <c r="M9" s="215"/>
      <c r="N9" s="215"/>
      <c r="O9" s="215" t="str">
        <f>CONCATENATE(AB15,"-",AD15)</f>
        <v>2-0</v>
      </c>
      <c r="P9" s="215"/>
      <c r="Q9" s="215"/>
      <c r="R9" s="215"/>
      <c r="S9" s="215"/>
      <c r="T9" s="215" t="str">
        <f>CONCATENATE(AB18,"-",AD18)</f>
        <v>2-0</v>
      </c>
      <c r="U9" s="215"/>
      <c r="V9" s="215"/>
      <c r="W9" s="215"/>
      <c r="X9" s="215"/>
      <c r="Y9" s="214" t="str">
        <f>CONCATENATE(AF15+AF18+AF21,"-",AH15+AH18+AH21)</f>
        <v>3-0</v>
      </c>
      <c r="Z9" s="214"/>
      <c r="AA9" s="214"/>
      <c r="AB9" s="214"/>
      <c r="AC9" s="214"/>
      <c r="AD9" s="214" t="str">
        <f>CONCATENATE(AB15+AB18+AB21,"-",AD15+AD18+AD21)</f>
        <v>6-1</v>
      </c>
      <c r="AE9" s="214"/>
      <c r="AF9" s="214"/>
      <c r="AG9" s="214"/>
      <c r="AH9" s="214"/>
      <c r="AI9" s="16">
        <v>1</v>
      </c>
      <c r="AJ9"/>
      <c r="AK9"/>
      <c r="AL9"/>
      <c r="AM9"/>
      <c r="AN9"/>
    </row>
    <row r="10" spans="1:40" ht="14.25" customHeight="1" x14ac:dyDescent="0.25">
      <c r="A10" s="13">
        <v>40</v>
      </c>
      <c r="B10" s="14">
        <v>2</v>
      </c>
      <c r="C10" s="15"/>
      <c r="D10" s="11" t="str">
        <f>IF(A10=0,"",INDEX(Nimet!$A$2:$D$251,A10,4))</f>
        <v>Julmala Juha, SeSi</v>
      </c>
      <c r="E10" s="215" t="str">
        <f>CONCATENATE(AD21,"-",AB21)</f>
        <v>1-2</v>
      </c>
      <c r="F10" s="215"/>
      <c r="G10" s="215"/>
      <c r="H10" s="215"/>
      <c r="I10" s="215"/>
      <c r="J10" s="216"/>
      <c r="K10" s="216"/>
      <c r="L10" s="216"/>
      <c r="M10" s="216"/>
      <c r="N10" s="216"/>
      <c r="O10" s="215" t="str">
        <f>CONCATENATE(AB19,"-",AD19)</f>
        <v>2-0</v>
      </c>
      <c r="P10" s="215"/>
      <c r="Q10" s="215"/>
      <c r="R10" s="215"/>
      <c r="S10" s="215"/>
      <c r="T10" s="215" t="str">
        <f>CONCATENATE(AB16,"-",AD16)</f>
        <v>2-0</v>
      </c>
      <c r="U10" s="215"/>
      <c r="V10" s="215"/>
      <c r="W10" s="215"/>
      <c r="X10" s="215"/>
      <c r="Y10" s="214" t="str">
        <f>CONCATENATE(AF16+AF19+AH21,"-",AH16+AH19+AF21)</f>
        <v>2-1</v>
      </c>
      <c r="Z10" s="214"/>
      <c r="AA10" s="214"/>
      <c r="AB10" s="214"/>
      <c r="AC10" s="214"/>
      <c r="AD10" s="214" t="str">
        <f>CONCATENATE(AB16+AB19+AD21,"-",AD16+AD19+AB21)</f>
        <v>5-2</v>
      </c>
      <c r="AE10" s="214"/>
      <c r="AF10" s="214"/>
      <c r="AG10" s="214"/>
      <c r="AH10" s="214"/>
      <c r="AI10" s="16">
        <v>2</v>
      </c>
      <c r="AJ10"/>
      <c r="AK10"/>
      <c r="AL10"/>
      <c r="AM10"/>
      <c r="AN10"/>
    </row>
    <row r="11" spans="1:40" ht="14.25" customHeight="1" x14ac:dyDescent="0.25">
      <c r="A11" s="13">
        <v>42</v>
      </c>
      <c r="B11" s="14">
        <v>3</v>
      </c>
      <c r="C11" s="15"/>
      <c r="D11" s="11" t="str">
        <f>IF(A11=0,"",INDEX(Nimet!$A$2:$D$251,A11,4))</f>
        <v>Pääkkö Alice, SeSi</v>
      </c>
      <c r="E11" s="215" t="str">
        <f>CONCATENATE(AD15,"-",AB15)</f>
        <v>0-2</v>
      </c>
      <c r="F11" s="215"/>
      <c r="G11" s="215"/>
      <c r="H11" s="215"/>
      <c r="I11" s="215"/>
      <c r="J11" s="215" t="str">
        <f>CONCATENATE(AD19,"-",AB19)</f>
        <v>0-2</v>
      </c>
      <c r="K11" s="215"/>
      <c r="L11" s="215"/>
      <c r="M11" s="215"/>
      <c r="N11" s="215"/>
      <c r="O11" s="216"/>
      <c r="P11" s="216"/>
      <c r="Q11" s="216"/>
      <c r="R11" s="216"/>
      <c r="S11" s="216"/>
      <c r="T11" s="215" t="str">
        <f>CONCATENATE(AB22,"-",AD22)</f>
        <v>2-0</v>
      </c>
      <c r="U11" s="215"/>
      <c r="V11" s="215"/>
      <c r="W11" s="215"/>
      <c r="X11" s="215"/>
      <c r="Y11" s="214" t="str">
        <f>CONCATENATE(AH15+AH19+AF22,"-",AF15+AF19+AH22)</f>
        <v>1-2</v>
      </c>
      <c r="Z11" s="214"/>
      <c r="AA11" s="214"/>
      <c r="AB11" s="214"/>
      <c r="AC11" s="214"/>
      <c r="AD11" s="214" t="str">
        <f>CONCATENATE(AD15+AD19+AB22,"-",AB15+AB19+AD22)</f>
        <v>2-4</v>
      </c>
      <c r="AE11" s="214"/>
      <c r="AF11" s="214"/>
      <c r="AG11" s="214"/>
      <c r="AH11" s="214"/>
      <c r="AI11" s="16">
        <v>3</v>
      </c>
      <c r="AJ11"/>
      <c r="AK11"/>
      <c r="AL11"/>
      <c r="AM11"/>
      <c r="AN11"/>
    </row>
    <row r="12" spans="1:40" ht="14.25" customHeight="1" x14ac:dyDescent="0.25">
      <c r="A12" s="13">
        <v>59</v>
      </c>
      <c r="B12" s="14">
        <v>4</v>
      </c>
      <c r="C12" s="15"/>
      <c r="D12" s="11" t="str">
        <f>IF(A12=0,"",INDEX(Nimet!$A$2:$D$251,A12,4))</f>
        <v>Peltovirta Vesa, Gurut</v>
      </c>
      <c r="E12" s="215" t="str">
        <f>CONCATENATE(AD18,"-",AB18)</f>
        <v>0-2</v>
      </c>
      <c r="F12" s="215"/>
      <c r="G12" s="215"/>
      <c r="H12" s="215"/>
      <c r="I12" s="215"/>
      <c r="J12" s="215" t="str">
        <f>CONCATENATE(AD16,"-",AB16)</f>
        <v>0-2</v>
      </c>
      <c r="K12" s="215"/>
      <c r="L12" s="215"/>
      <c r="M12" s="215"/>
      <c r="N12" s="215"/>
      <c r="O12" s="215" t="str">
        <f>CONCATENATE(AD22,"-",AB22)</f>
        <v>0-2</v>
      </c>
      <c r="P12" s="215"/>
      <c r="Q12" s="215"/>
      <c r="R12" s="215"/>
      <c r="S12" s="215"/>
      <c r="T12" s="216"/>
      <c r="U12" s="216"/>
      <c r="V12" s="216"/>
      <c r="W12" s="216"/>
      <c r="X12" s="216"/>
      <c r="Y12" s="214" t="str">
        <f>CONCATENATE(AH16+AH18+AH22,"-",AF16+AF18+AF22)</f>
        <v>0-3</v>
      </c>
      <c r="Z12" s="214"/>
      <c r="AA12" s="214"/>
      <c r="AB12" s="214"/>
      <c r="AC12" s="214"/>
      <c r="AD12" s="214" t="str">
        <f>CONCATENATE(AD16+AD18+AD22,"-",AB16+AB18+AB22)</f>
        <v>0-6</v>
      </c>
      <c r="AE12" s="214"/>
      <c r="AF12" s="214"/>
      <c r="AG12" s="214"/>
      <c r="AH12" s="214"/>
      <c r="AI12" s="16">
        <v>4</v>
      </c>
      <c r="AJ12"/>
      <c r="AK12"/>
      <c r="AL12"/>
      <c r="AM12"/>
      <c r="AN12"/>
    </row>
    <row r="13" spans="1:40" ht="14.25" customHeight="1" x14ac:dyDescent="0.25">
      <c r="B13" s="17"/>
      <c r="C13" s="17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/>
      <c r="AN13"/>
    </row>
    <row r="14" spans="1:40" ht="14.25" customHeight="1" x14ac:dyDescent="0.25">
      <c r="A14"/>
      <c r="B14" s="3" t="s">
        <v>1</v>
      </c>
      <c r="C14"/>
      <c r="D14"/>
      <c r="E14"/>
      <c r="F14"/>
      <c r="G14" s="10"/>
      <c r="H14" s="19">
        <v>1</v>
      </c>
      <c r="I14" s="11"/>
      <c r="J14" s="20"/>
      <c r="K14" s="21"/>
      <c r="L14" s="22">
        <v>2</v>
      </c>
      <c r="M14" s="23"/>
      <c r="N14" s="20"/>
      <c r="O14" s="21"/>
      <c r="P14" s="22">
        <v>3</v>
      </c>
      <c r="Q14" s="24"/>
      <c r="R14"/>
      <c r="S14" s="25"/>
      <c r="T14" s="22">
        <v>4</v>
      </c>
      <c r="U14" s="24"/>
      <c r="V14"/>
      <c r="W14" s="25"/>
      <c r="X14" s="22">
        <v>5</v>
      </c>
      <c r="Y14" s="24"/>
      <c r="Z14" s="17"/>
      <c r="AA14" s="17"/>
      <c r="AB14" s="25"/>
      <c r="AC14" s="26" t="s">
        <v>17</v>
      </c>
      <c r="AD14" s="24"/>
      <c r="AE14" s="20"/>
      <c r="AF14" s="21"/>
      <c r="AG14" s="26" t="s">
        <v>18</v>
      </c>
      <c r="AH14" s="23"/>
      <c r="AI14" s="27" t="s">
        <v>19</v>
      </c>
      <c r="AJ14"/>
      <c r="AK14" s="27"/>
      <c r="AL14"/>
      <c r="AM14"/>
      <c r="AN14"/>
    </row>
    <row r="15" spans="1:40" ht="14.25" customHeight="1" x14ac:dyDescent="0.25">
      <c r="A15" s="28" t="s">
        <v>4</v>
      </c>
      <c r="B15" s="1" t="str">
        <f>CONCATENATE(D9,"  -  ",D11)</f>
        <v>Asunmaa Kai, KurVi  -  Pääkkö Alice, SeSi</v>
      </c>
      <c r="C15"/>
      <c r="D15"/>
      <c r="E15"/>
      <c r="F15"/>
      <c r="G15" s="29">
        <v>12</v>
      </c>
      <c r="H15" s="30" t="s">
        <v>20</v>
      </c>
      <c r="I15" s="31">
        <v>10</v>
      </c>
      <c r="J15" s="32"/>
      <c r="K15" s="29">
        <v>11</v>
      </c>
      <c r="L15" s="30" t="s">
        <v>20</v>
      </c>
      <c r="M15" s="31">
        <v>3</v>
      </c>
      <c r="N15" s="32"/>
      <c r="O15" s="29"/>
      <c r="P15" s="30" t="s">
        <v>20</v>
      </c>
      <c r="Q15" s="31"/>
      <c r="R15" s="33"/>
      <c r="S15" s="29"/>
      <c r="T15" s="30" t="s">
        <v>20</v>
      </c>
      <c r="U15" s="31"/>
      <c r="V15" s="33"/>
      <c r="W15" s="29"/>
      <c r="X15" s="30" t="s">
        <v>20</v>
      </c>
      <c r="Y15" s="31"/>
      <c r="Z15" s="32"/>
      <c r="AA15" s="32"/>
      <c r="AB15" s="34">
        <f>IF($G15-$I15&gt;0,1,0)+IF($K15-$M15&gt;0,1,0)+IF($O15-$Q15&gt;0,1,0)+IF($S15-$U15&gt;0,1,0)+IF($W15-$Y15&gt;0,1,0)</f>
        <v>2</v>
      </c>
      <c r="AC15" s="35" t="s">
        <v>20</v>
      </c>
      <c r="AD15" s="36">
        <f>IF($G15-$I15&lt;0,1,0)+IF($K15-$M15&lt;0,1,0)+IF($O15-$Q15&lt;0,1,0)+IF($S15-$U15&lt;0,1,0)+IF($W15-$Y15&lt;0,1,0)</f>
        <v>0</v>
      </c>
      <c r="AE15" s="33"/>
      <c r="AF15" s="37">
        <f>IF($AB15-$AD15&gt;0,1,0)</f>
        <v>1</v>
      </c>
      <c r="AG15" s="35" t="s">
        <v>20</v>
      </c>
      <c r="AH15" s="36">
        <f>IF($AB15-$AD15&lt;0,1,0)</f>
        <v>0</v>
      </c>
      <c r="AI15" s="38">
        <v>4</v>
      </c>
      <c r="AJ15" s="33"/>
      <c r="AK15" s="33"/>
      <c r="AL15"/>
      <c r="AM15" s="5"/>
      <c r="AN15" s="39"/>
    </row>
    <row r="16" spans="1:40" ht="14.25" customHeight="1" x14ac:dyDescent="0.25">
      <c r="A16" s="28" t="s">
        <v>5</v>
      </c>
      <c r="B16" s="1" t="str">
        <f>CONCATENATE(D10,"  -  ",D12)</f>
        <v>Julmala Juha, SeSi  -  Peltovirta Vesa, Gurut</v>
      </c>
      <c r="C16"/>
      <c r="D16"/>
      <c r="E16"/>
      <c r="F16"/>
      <c r="G16" s="40">
        <v>11</v>
      </c>
      <c r="H16" s="41" t="s">
        <v>20</v>
      </c>
      <c r="I16" s="42">
        <v>9</v>
      </c>
      <c r="J16" s="32"/>
      <c r="K16" s="29">
        <v>11</v>
      </c>
      <c r="L16" s="30" t="s">
        <v>20</v>
      </c>
      <c r="M16" s="31">
        <v>4</v>
      </c>
      <c r="N16" s="32"/>
      <c r="O16" s="29"/>
      <c r="P16" s="30" t="s">
        <v>20</v>
      </c>
      <c r="Q16" s="31"/>
      <c r="R16" s="33"/>
      <c r="S16" s="29"/>
      <c r="T16" s="30" t="s">
        <v>20</v>
      </c>
      <c r="U16" s="31"/>
      <c r="V16" s="33"/>
      <c r="W16" s="29"/>
      <c r="X16" s="30" t="s">
        <v>20</v>
      </c>
      <c r="Y16" s="31"/>
      <c r="Z16" s="32"/>
      <c r="AA16" s="32"/>
      <c r="AB16" s="34">
        <f>IF($G16-$I16&gt;0,1,0)+IF($K16-$M16&gt;0,1,0)+IF($O16-$Q16&gt;0,1,0)+IF($S16-$U16&gt;0,1,0)+IF($W16-$Y16&gt;0,1,0)</f>
        <v>2</v>
      </c>
      <c r="AC16" s="35" t="s">
        <v>20</v>
      </c>
      <c r="AD16" s="36">
        <f>IF($G16-$I16&lt;0,1,0)+IF($K16-$M16&lt;0,1,0)+IF($O16-$Q16&lt;0,1,0)+IF($S16-$U16&lt;0,1,0)+IF($W16-$Y16&lt;0,1,0)</f>
        <v>0</v>
      </c>
      <c r="AE16" s="33"/>
      <c r="AF16" s="37">
        <f>IF($AB16-$AD16&gt;0,1,0)</f>
        <v>1</v>
      </c>
      <c r="AG16" s="35" t="s">
        <v>20</v>
      </c>
      <c r="AH16" s="36">
        <f>IF($AB16-$AD16&lt;0,1,0)</f>
        <v>0</v>
      </c>
      <c r="AI16" s="38">
        <v>3</v>
      </c>
      <c r="AJ16" s="33"/>
      <c r="AK16" s="33"/>
      <c r="AL16"/>
      <c r="AM16" s="5"/>
      <c r="AN16" s="39"/>
    </row>
    <row r="17" spans="1:40" ht="14.25" customHeight="1" x14ac:dyDescent="0.25">
      <c r="A17" s="28"/>
      <c r="B17"/>
      <c r="C17"/>
      <c r="D17"/>
      <c r="E17"/>
      <c r="F17"/>
      <c r="G17" s="43"/>
      <c r="H17" s="44"/>
      <c r="I17" s="45"/>
      <c r="J17" s="32"/>
      <c r="K17" s="43"/>
      <c r="L17" s="44"/>
      <c r="M17" s="45"/>
      <c r="N17" s="32"/>
      <c r="O17" s="43"/>
      <c r="P17" s="44"/>
      <c r="Q17" s="45"/>
      <c r="R17" s="33"/>
      <c r="S17" s="43"/>
      <c r="T17" s="44"/>
      <c r="U17" s="45"/>
      <c r="V17" s="33"/>
      <c r="W17" s="43"/>
      <c r="X17" s="44"/>
      <c r="Y17" s="45"/>
      <c r="Z17" s="32"/>
      <c r="AA17" s="32"/>
      <c r="AB17" s="34"/>
      <c r="AC17" s="35"/>
      <c r="AD17" s="36"/>
      <c r="AE17" s="33"/>
      <c r="AF17" s="37"/>
      <c r="AG17" s="46"/>
      <c r="AH17" s="36"/>
      <c r="AI17" s="38"/>
      <c r="AJ17" s="33"/>
      <c r="AK17" s="33"/>
      <c r="AL17"/>
      <c r="AM17"/>
      <c r="AN17" s="39"/>
    </row>
    <row r="18" spans="1:40" ht="14.25" customHeight="1" x14ac:dyDescent="0.25">
      <c r="A18" s="28" t="s">
        <v>7</v>
      </c>
      <c r="B18" s="1" t="str">
        <f>CONCATENATE(D9,"  -  ",D12)</f>
        <v>Asunmaa Kai, KurVi  -  Peltovirta Vesa, Gurut</v>
      </c>
      <c r="C18"/>
      <c r="D18"/>
      <c r="E18"/>
      <c r="F18"/>
      <c r="G18" s="29">
        <v>11</v>
      </c>
      <c r="H18" s="30" t="s">
        <v>20</v>
      </c>
      <c r="I18" s="31">
        <v>6</v>
      </c>
      <c r="J18" s="32"/>
      <c r="K18" s="29">
        <v>11</v>
      </c>
      <c r="L18" s="30" t="s">
        <v>20</v>
      </c>
      <c r="M18" s="31">
        <v>6</v>
      </c>
      <c r="N18" s="32"/>
      <c r="O18" s="29"/>
      <c r="P18" s="30" t="s">
        <v>20</v>
      </c>
      <c r="Q18" s="31"/>
      <c r="R18" s="33"/>
      <c r="S18" s="29"/>
      <c r="T18" s="30" t="s">
        <v>20</v>
      </c>
      <c r="U18" s="31"/>
      <c r="V18" s="33"/>
      <c r="W18" s="29"/>
      <c r="X18" s="30" t="s">
        <v>20</v>
      </c>
      <c r="Y18" s="31"/>
      <c r="Z18" s="32"/>
      <c r="AA18" s="32"/>
      <c r="AB18" s="34">
        <f>IF($G18-$I18&gt;0,1,0)+IF($K18-$M18&gt;0,1,0)+IF($O18-$Q18&gt;0,1,0)+IF($S18-$U18&gt;0,1,0)+IF($W18-$Y18&gt;0,1,0)</f>
        <v>2</v>
      </c>
      <c r="AC18" s="35" t="s">
        <v>20</v>
      </c>
      <c r="AD18" s="36">
        <f>IF($G18-$I18&lt;0,1,0)+IF($K18-$M18&lt;0,1,0)+IF($O18-$Q18&lt;0,1,0)+IF($S18-$U18&lt;0,1,0)+IF($W18-$Y18&lt;0,1,0)</f>
        <v>0</v>
      </c>
      <c r="AE18" s="33"/>
      <c r="AF18" s="37">
        <f>IF($AB18-$AD18&gt;0,1,0)</f>
        <v>1</v>
      </c>
      <c r="AG18" s="35" t="s">
        <v>20</v>
      </c>
      <c r="AH18" s="36">
        <f>IF($AB18-$AD18&lt;0,1,0)</f>
        <v>0</v>
      </c>
      <c r="AI18" s="38">
        <v>2</v>
      </c>
      <c r="AJ18" s="33"/>
      <c r="AK18" s="33"/>
      <c r="AL18"/>
      <c r="AM18" s="5"/>
      <c r="AN18" s="39"/>
    </row>
    <row r="19" spans="1:40" ht="14.25" customHeight="1" x14ac:dyDescent="0.25">
      <c r="A19" s="28" t="s">
        <v>8</v>
      </c>
      <c r="B19" s="1" t="str">
        <f>CONCATENATE(D10,"  -  ",D11)</f>
        <v>Julmala Juha, SeSi  -  Pääkkö Alice, SeSi</v>
      </c>
      <c r="C19"/>
      <c r="D19"/>
      <c r="E19"/>
      <c r="F19"/>
      <c r="G19" s="29">
        <v>11</v>
      </c>
      <c r="H19" s="30" t="s">
        <v>20</v>
      </c>
      <c r="I19" s="31">
        <v>8</v>
      </c>
      <c r="J19" s="32"/>
      <c r="K19" s="29">
        <v>11</v>
      </c>
      <c r="L19" s="30" t="s">
        <v>20</v>
      </c>
      <c r="M19" s="31">
        <v>2</v>
      </c>
      <c r="N19" s="32"/>
      <c r="O19" s="29"/>
      <c r="P19" s="30" t="s">
        <v>20</v>
      </c>
      <c r="Q19" s="31"/>
      <c r="R19" s="33"/>
      <c r="S19" s="29"/>
      <c r="T19" s="30" t="s">
        <v>20</v>
      </c>
      <c r="U19" s="31"/>
      <c r="V19" s="33"/>
      <c r="W19" s="29"/>
      <c r="X19" s="30" t="s">
        <v>20</v>
      </c>
      <c r="Y19" s="31"/>
      <c r="Z19" s="32"/>
      <c r="AA19" s="32"/>
      <c r="AB19" s="34">
        <f>IF($G19-$I19&gt;0,1,0)+IF($K19-$M19&gt;0,1,0)+IF($O19-$Q19&gt;0,1,0)+IF($S19-$U19&gt;0,1,0)+IF($W19-$Y19&gt;0,1,0)</f>
        <v>2</v>
      </c>
      <c r="AC19" s="35" t="s">
        <v>20</v>
      </c>
      <c r="AD19" s="36">
        <f>IF($G19-$I19&lt;0,1,0)+IF($K19-$M19&lt;0,1,0)+IF($O19-$Q19&lt;0,1,0)+IF($S19-$U19&lt;0,1,0)+IF($W19-$Y19&lt;0,1,0)</f>
        <v>0</v>
      </c>
      <c r="AE19" s="33"/>
      <c r="AF19" s="37">
        <f>IF($AB19-$AD19&gt;0,1,0)</f>
        <v>1</v>
      </c>
      <c r="AG19" s="35" t="s">
        <v>20</v>
      </c>
      <c r="AH19" s="36">
        <f>IF($AB19-$AD19&lt;0,1,0)</f>
        <v>0</v>
      </c>
      <c r="AI19" s="38">
        <v>1</v>
      </c>
      <c r="AJ19" s="33"/>
      <c r="AK19" s="33"/>
      <c r="AL19"/>
      <c r="AM19" s="5"/>
      <c r="AN19" s="39"/>
    </row>
    <row r="20" spans="1:40" ht="14.25" customHeight="1" x14ac:dyDescent="0.25">
      <c r="A20" s="28"/>
      <c r="B20"/>
      <c r="C20"/>
      <c r="D20"/>
      <c r="E20"/>
      <c r="F20"/>
      <c r="G20" s="43"/>
      <c r="H20" s="44"/>
      <c r="I20" s="45"/>
      <c r="J20" s="32"/>
      <c r="K20" s="43"/>
      <c r="L20" s="44"/>
      <c r="M20" s="45"/>
      <c r="N20" s="32"/>
      <c r="O20" s="43"/>
      <c r="P20" s="44"/>
      <c r="Q20" s="45"/>
      <c r="R20" s="33"/>
      <c r="S20" s="43"/>
      <c r="T20" s="44"/>
      <c r="U20" s="45"/>
      <c r="V20" s="33"/>
      <c r="W20" s="43"/>
      <c r="X20" s="44"/>
      <c r="Y20" s="45"/>
      <c r="Z20" s="32"/>
      <c r="AA20" s="32"/>
      <c r="AB20" s="34"/>
      <c r="AC20" s="35"/>
      <c r="AD20" s="36"/>
      <c r="AE20" s="33"/>
      <c r="AF20" s="37"/>
      <c r="AG20" s="46"/>
      <c r="AH20" s="36"/>
      <c r="AI20" s="38"/>
      <c r="AJ20" s="33"/>
      <c r="AK20" s="33"/>
      <c r="AL20"/>
      <c r="AM20"/>
      <c r="AN20" s="39"/>
    </row>
    <row r="21" spans="1:40" ht="14.25" customHeight="1" x14ac:dyDescent="0.25">
      <c r="A21" s="28" t="s">
        <v>10</v>
      </c>
      <c r="B21" s="1" t="str">
        <f>CONCATENATE(D9,"  -  ",D10)</f>
        <v>Asunmaa Kai, KurVi  -  Julmala Juha, SeSi</v>
      </c>
      <c r="C21"/>
      <c r="D21"/>
      <c r="E21"/>
      <c r="F21"/>
      <c r="G21" s="29">
        <v>11</v>
      </c>
      <c r="H21" s="30" t="s">
        <v>20</v>
      </c>
      <c r="I21" s="31">
        <v>4</v>
      </c>
      <c r="J21" s="32"/>
      <c r="K21" s="29">
        <v>9</v>
      </c>
      <c r="L21" s="30" t="s">
        <v>20</v>
      </c>
      <c r="M21" s="31">
        <v>11</v>
      </c>
      <c r="N21" s="32"/>
      <c r="O21" s="29">
        <v>11</v>
      </c>
      <c r="P21" s="30" t="s">
        <v>20</v>
      </c>
      <c r="Q21" s="31">
        <v>9</v>
      </c>
      <c r="R21" s="33"/>
      <c r="S21" s="29"/>
      <c r="T21" s="30" t="s">
        <v>20</v>
      </c>
      <c r="U21" s="31"/>
      <c r="V21" s="33"/>
      <c r="W21" s="29"/>
      <c r="X21" s="30" t="s">
        <v>20</v>
      </c>
      <c r="Y21" s="31"/>
      <c r="Z21" s="32"/>
      <c r="AA21" s="32"/>
      <c r="AB21" s="34">
        <f>IF($G21-$I21&gt;0,1,0)+IF($K21-$M21&gt;0,1,0)+IF($O21-$Q21&gt;0,1,0)+IF($S21-$U21&gt;0,1,0)+IF($W21-$Y21&gt;0,1,0)</f>
        <v>2</v>
      </c>
      <c r="AC21" s="35" t="s">
        <v>20</v>
      </c>
      <c r="AD21" s="36">
        <f>IF($G21-$I21&lt;0,1,0)+IF($K21-$M21&lt;0,1,0)+IF($O21-$Q21&lt;0,1,0)+IF($S21-$U21&lt;0,1,0)+IF($W21-$Y21&lt;0,1,0)</f>
        <v>1</v>
      </c>
      <c r="AE21" s="33"/>
      <c r="AF21" s="37">
        <f>IF($AB21-$AD21&gt;0,1,0)</f>
        <v>1</v>
      </c>
      <c r="AG21" s="35" t="s">
        <v>20</v>
      </c>
      <c r="AH21" s="36">
        <f>IF($AB21-$AD21&lt;0,1,0)</f>
        <v>0</v>
      </c>
      <c r="AI21" s="38">
        <v>4</v>
      </c>
      <c r="AJ21" s="33"/>
      <c r="AK21" s="33"/>
      <c r="AL21"/>
      <c r="AM21" s="5"/>
      <c r="AN21" s="39"/>
    </row>
    <row r="22" spans="1:40" ht="14.25" customHeight="1" x14ac:dyDescent="0.25">
      <c r="A22" s="28" t="s">
        <v>11</v>
      </c>
      <c r="B22" s="1" t="str">
        <f>CONCATENATE(D11,"  -  ",D12)</f>
        <v>Pääkkö Alice, SeSi  -  Peltovirta Vesa, Gurut</v>
      </c>
      <c r="C22"/>
      <c r="D22"/>
      <c r="E22"/>
      <c r="F22"/>
      <c r="G22" s="29">
        <v>11</v>
      </c>
      <c r="H22" s="30" t="s">
        <v>20</v>
      </c>
      <c r="I22" s="31">
        <v>7</v>
      </c>
      <c r="J22" s="32"/>
      <c r="K22" s="29">
        <v>11</v>
      </c>
      <c r="L22" s="30" t="s">
        <v>20</v>
      </c>
      <c r="M22" s="31">
        <v>6</v>
      </c>
      <c r="N22" s="32"/>
      <c r="O22" s="29"/>
      <c r="P22" s="30" t="s">
        <v>20</v>
      </c>
      <c r="Q22" s="31"/>
      <c r="R22" s="33"/>
      <c r="S22" s="29"/>
      <c r="T22" s="30" t="s">
        <v>20</v>
      </c>
      <c r="U22" s="31"/>
      <c r="V22" s="33"/>
      <c r="W22" s="29"/>
      <c r="X22" s="30" t="s">
        <v>20</v>
      </c>
      <c r="Y22" s="31"/>
      <c r="Z22" s="32"/>
      <c r="AA22" s="32"/>
      <c r="AB22" s="47">
        <f>IF($G22-$I22&gt;0,1,0)+IF($K22-$M22&gt;0,1,0)+IF($O22-$Q22&gt;0,1,0)+IF($S22-$U22&gt;0,1,0)+IF($W22-$Y22&gt;0,1,0)</f>
        <v>2</v>
      </c>
      <c r="AC22" s="48" t="s">
        <v>20</v>
      </c>
      <c r="AD22" s="49">
        <f>IF($G22-$I22&lt;0,1,0)+IF($K22-$M22&lt;0,1,0)+IF($O22-$Q22&lt;0,1,0)+IF($S22-$U22&lt;0,1,0)+IF($W22-$Y22&lt;0,1,0)</f>
        <v>0</v>
      </c>
      <c r="AE22" s="33"/>
      <c r="AF22" s="50">
        <f>IF($AB22-$AD22&gt;0,1,0)</f>
        <v>1</v>
      </c>
      <c r="AG22" s="48" t="s">
        <v>20</v>
      </c>
      <c r="AH22" s="49">
        <f>IF($AB22-$AD22&lt;0,1,0)</f>
        <v>0</v>
      </c>
      <c r="AI22" s="38">
        <v>2</v>
      </c>
      <c r="AJ22" s="33"/>
      <c r="AK22" s="33"/>
      <c r="AL22"/>
      <c r="AM22" s="5"/>
      <c r="AN22" s="39"/>
    </row>
    <row r="23" spans="1:40" ht="12.3" customHeight="1" x14ac:dyDescent="0.25">
      <c r="A23"/>
      <c r="B23"/>
      <c r="C23"/>
      <c r="D23"/>
      <c r="E23"/>
      <c r="F23"/>
      <c r="G23" s="32"/>
      <c r="H23" s="32"/>
      <c r="I23" s="32"/>
      <c r="J23" s="32"/>
      <c r="K23" s="32"/>
      <c r="L23" s="32"/>
      <c r="M23" s="32"/>
      <c r="N23" s="32"/>
      <c r="O23" s="32"/>
      <c r="P23" s="44"/>
      <c r="Q23" s="51"/>
      <c r="R23" s="51"/>
      <c r="S23" s="51"/>
      <c r="T23" s="51"/>
      <c r="U23" s="33"/>
      <c r="V23" s="33"/>
      <c r="W23" s="33"/>
      <c r="X23" s="33"/>
      <c r="Y23" s="33"/>
      <c r="Z23" s="33"/>
      <c r="AA23" s="33"/>
      <c r="AB23" s="33"/>
      <c r="AC23" s="32"/>
      <c r="AD23" s="32"/>
      <c r="AE23" s="32"/>
      <c r="AF23" s="32"/>
      <c r="AG23" s="33"/>
      <c r="AH23" s="33"/>
      <c r="AI23"/>
      <c r="AJ23" s="33"/>
      <c r="AK23" s="33"/>
      <c r="AL23"/>
      <c r="AM23"/>
      <c r="AN23"/>
    </row>
    <row r="24" spans="1:40" ht="12.3" customHeight="1" x14ac:dyDescent="0.25">
      <c r="A24"/>
      <c r="B24"/>
      <c r="C24"/>
      <c r="D24"/>
      <c r="E24"/>
      <c r="F24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/>
      <c r="AM24"/>
      <c r="AN24"/>
    </row>
    <row r="25" spans="1:40" ht="15" hidden="1" customHeight="1" x14ac:dyDescent="0.25">
      <c r="A25"/>
      <c r="B25" s="6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4.25" customHeight="1" x14ac:dyDescent="0.25">
      <c r="A26"/>
      <c r="B26" s="7" t="s">
        <v>252</v>
      </c>
      <c r="C26" s="8"/>
      <c r="D26" s="8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4.25" customHeight="1" x14ac:dyDescent="0.25">
      <c r="A27"/>
      <c r="B27" s="9"/>
      <c r="C27" s="10"/>
      <c r="D27" s="11"/>
      <c r="E27" s="214">
        <v>1</v>
      </c>
      <c r="F27" s="214"/>
      <c r="G27" s="214"/>
      <c r="H27" s="214"/>
      <c r="I27" s="214"/>
      <c r="J27" s="214">
        <v>2</v>
      </c>
      <c r="K27" s="214"/>
      <c r="L27" s="214"/>
      <c r="M27" s="214"/>
      <c r="N27" s="214"/>
      <c r="O27" s="214">
        <v>3</v>
      </c>
      <c r="P27" s="214"/>
      <c r="Q27" s="214"/>
      <c r="R27" s="214"/>
      <c r="S27" s="214"/>
      <c r="T27" s="214">
        <v>4</v>
      </c>
      <c r="U27" s="214"/>
      <c r="V27" s="214"/>
      <c r="W27" s="214"/>
      <c r="X27" s="214"/>
      <c r="Y27" s="214" t="s">
        <v>14</v>
      </c>
      <c r="Z27" s="214"/>
      <c r="AA27" s="214"/>
      <c r="AB27" s="214"/>
      <c r="AC27" s="214"/>
      <c r="AD27" s="214" t="s">
        <v>15</v>
      </c>
      <c r="AE27" s="214"/>
      <c r="AF27" s="214"/>
      <c r="AG27" s="214"/>
      <c r="AH27" s="214"/>
      <c r="AI27" s="12" t="s">
        <v>16</v>
      </c>
      <c r="AJ27"/>
      <c r="AK27"/>
      <c r="AL27"/>
      <c r="AM27"/>
      <c r="AN27"/>
    </row>
    <row r="28" spans="1:40" ht="14.25" customHeight="1" x14ac:dyDescent="0.25">
      <c r="A28" s="13">
        <v>44</v>
      </c>
      <c r="B28" s="14">
        <v>1</v>
      </c>
      <c r="C28" s="15"/>
      <c r="D28" s="11" t="str">
        <f>IF(A28=0,"",INDEX(Nimet!$A$2:$D$251,A28,4))</f>
        <v>Tevaniemi Juhani, SeSi</v>
      </c>
      <c r="E28" s="216"/>
      <c r="F28" s="216"/>
      <c r="G28" s="216"/>
      <c r="H28" s="216"/>
      <c r="I28" s="216"/>
      <c r="J28" s="215" t="str">
        <f>CONCATENATE(AB40,"-",AD40)</f>
        <v>2-0</v>
      </c>
      <c r="K28" s="215"/>
      <c r="L28" s="215"/>
      <c r="M28" s="215"/>
      <c r="N28" s="215"/>
      <c r="O28" s="215" t="str">
        <f>CONCATENATE(AB34,"-",AD34)</f>
        <v>2-0</v>
      </c>
      <c r="P28" s="215"/>
      <c r="Q28" s="215"/>
      <c r="R28" s="215"/>
      <c r="S28" s="215"/>
      <c r="T28" s="215" t="str">
        <f>CONCATENATE(AB37,"-",AD37)</f>
        <v>0-2</v>
      </c>
      <c r="U28" s="215"/>
      <c r="V28" s="215"/>
      <c r="W28" s="215"/>
      <c r="X28" s="215"/>
      <c r="Y28" s="214" t="str">
        <f>CONCATENATE(AF34+AF37+AF40,"-",AH34+AH37+AH40)</f>
        <v>2-1</v>
      </c>
      <c r="Z28" s="214"/>
      <c r="AA28" s="214"/>
      <c r="AB28" s="214"/>
      <c r="AC28" s="214"/>
      <c r="AD28" s="214" t="str">
        <f>CONCATENATE(AB34+AB37+AB40,"-",AD34+AD37+AD40)</f>
        <v>4-2</v>
      </c>
      <c r="AE28" s="214"/>
      <c r="AF28" s="214"/>
      <c r="AG28" s="214"/>
      <c r="AH28" s="214"/>
      <c r="AI28" s="16">
        <v>2</v>
      </c>
      <c r="AJ28"/>
      <c r="AK28"/>
      <c r="AL28"/>
      <c r="AM28"/>
      <c r="AN28"/>
    </row>
    <row r="29" spans="1:40" ht="14.25" customHeight="1" x14ac:dyDescent="0.25">
      <c r="A29" s="13">
        <v>3</v>
      </c>
      <c r="B29" s="14">
        <v>2</v>
      </c>
      <c r="C29" s="15"/>
      <c r="D29" s="11" t="str">
        <f>IF(A29=0,"",INDEX(Nimet!$A$2:$D$251,A29,4))</f>
        <v>Peltovirta Rami, Gurut</v>
      </c>
      <c r="E29" s="215" t="str">
        <f>CONCATENATE(AD40,"-",AB40)</f>
        <v>0-2</v>
      </c>
      <c r="F29" s="215"/>
      <c r="G29" s="215"/>
      <c r="H29" s="215"/>
      <c r="I29" s="215"/>
      <c r="J29" s="216"/>
      <c r="K29" s="216"/>
      <c r="L29" s="216"/>
      <c r="M29" s="216"/>
      <c r="N29" s="216"/>
      <c r="O29" s="215" t="str">
        <f>CONCATENATE(AB38,"-",AD38)</f>
        <v>2-0</v>
      </c>
      <c r="P29" s="215"/>
      <c r="Q29" s="215"/>
      <c r="R29" s="215"/>
      <c r="S29" s="215"/>
      <c r="T29" s="215" t="str">
        <f>CONCATENATE(AB35,"-",AD35)</f>
        <v>0-2</v>
      </c>
      <c r="U29" s="215"/>
      <c r="V29" s="215"/>
      <c r="W29" s="215"/>
      <c r="X29" s="215"/>
      <c r="Y29" s="214" t="str">
        <f>CONCATENATE(AF35+AF38+AH40,"-",AH35+AH38+AF40)</f>
        <v>1-2</v>
      </c>
      <c r="Z29" s="214"/>
      <c r="AA29" s="214"/>
      <c r="AB29" s="214"/>
      <c r="AC29" s="214"/>
      <c r="AD29" s="214" t="str">
        <f>CONCATENATE(AB35+AB38+AD40,"-",AD35+AD38+AB40)</f>
        <v>2-4</v>
      </c>
      <c r="AE29" s="214"/>
      <c r="AF29" s="214"/>
      <c r="AG29" s="214"/>
      <c r="AH29" s="214"/>
      <c r="AI29" s="16">
        <v>3</v>
      </c>
      <c r="AJ29"/>
      <c r="AK29"/>
      <c r="AL29"/>
      <c r="AM29"/>
      <c r="AN29"/>
    </row>
    <row r="30" spans="1:40" ht="14.25" customHeight="1" x14ac:dyDescent="0.25">
      <c r="A30" s="13">
        <v>74</v>
      </c>
      <c r="B30" s="14">
        <v>3</v>
      </c>
      <c r="C30" s="15"/>
      <c r="D30" s="11" t="str">
        <f>IF(A30=0,"",INDEX(Nimet!$A$2:$D$251,A30,4))</f>
        <v>Välimäki Topi, SeSi</v>
      </c>
      <c r="E30" s="215" t="str">
        <f>CONCATENATE(AD34,"-",AB34)</f>
        <v>0-2</v>
      </c>
      <c r="F30" s="215"/>
      <c r="G30" s="215"/>
      <c r="H30" s="215"/>
      <c r="I30" s="215"/>
      <c r="J30" s="215" t="str">
        <f>CONCATENATE(AD38,"-",AB38)</f>
        <v>0-2</v>
      </c>
      <c r="K30" s="215"/>
      <c r="L30" s="215"/>
      <c r="M30" s="215"/>
      <c r="N30" s="215"/>
      <c r="O30" s="216"/>
      <c r="P30" s="216"/>
      <c r="Q30" s="216"/>
      <c r="R30" s="216"/>
      <c r="S30" s="216"/>
      <c r="T30" s="215" t="str">
        <f>CONCATENATE(AB41,"-",AD41)</f>
        <v>2-0</v>
      </c>
      <c r="U30" s="215"/>
      <c r="V30" s="215"/>
      <c r="W30" s="215"/>
      <c r="X30" s="215"/>
      <c r="Y30" s="214" t="str">
        <f>CONCATENATE(AH34+AH38+AF41,"-",AF34+AF38+AH41)</f>
        <v>1-2</v>
      </c>
      <c r="Z30" s="214"/>
      <c r="AA30" s="214"/>
      <c r="AB30" s="214"/>
      <c r="AC30" s="214"/>
      <c r="AD30" s="214" t="str">
        <f>CONCATENATE(AD34+AD38+AB41,"-",AB34+AB38+AD41)</f>
        <v>2-4</v>
      </c>
      <c r="AE30" s="214"/>
      <c r="AF30" s="214"/>
      <c r="AG30" s="214"/>
      <c r="AH30" s="214"/>
      <c r="AI30" s="16">
        <v>4</v>
      </c>
      <c r="AJ30"/>
      <c r="AK30"/>
      <c r="AL30"/>
      <c r="AM30"/>
      <c r="AN30"/>
    </row>
    <row r="31" spans="1:40" ht="14.25" customHeight="1" x14ac:dyDescent="0.25">
      <c r="A31" s="13">
        <v>31</v>
      </c>
      <c r="B31" s="14">
        <v>4</v>
      </c>
      <c r="C31" s="15"/>
      <c r="D31" s="11" t="str">
        <f>IF(A31=0,"",INDEX(Nimet!$A$2:$D$251,A31,4))</f>
        <v>Haavisto Timo, KurVi</v>
      </c>
      <c r="E31" s="215" t="str">
        <f>CONCATENATE(AD37,"-",AB37)</f>
        <v>2-0</v>
      </c>
      <c r="F31" s="215"/>
      <c r="G31" s="215"/>
      <c r="H31" s="215"/>
      <c r="I31" s="215"/>
      <c r="J31" s="215" t="str">
        <f>CONCATENATE(AD35,"-",AB35)</f>
        <v>2-0</v>
      </c>
      <c r="K31" s="215"/>
      <c r="L31" s="215"/>
      <c r="M31" s="215"/>
      <c r="N31" s="215"/>
      <c r="O31" s="215" t="str">
        <f>CONCATENATE(AD41,"-",AB41)</f>
        <v>0-2</v>
      </c>
      <c r="P31" s="215"/>
      <c r="Q31" s="215"/>
      <c r="R31" s="215"/>
      <c r="S31" s="215"/>
      <c r="T31" s="216"/>
      <c r="U31" s="216"/>
      <c r="V31" s="216"/>
      <c r="W31" s="216"/>
      <c r="X31" s="216"/>
      <c r="Y31" s="214" t="str">
        <f>CONCATENATE(AH35+AH37+AH41,"-",AF35+AF37+AF41)</f>
        <v>2-1</v>
      </c>
      <c r="Z31" s="214"/>
      <c r="AA31" s="214"/>
      <c r="AB31" s="214"/>
      <c r="AC31" s="214"/>
      <c r="AD31" s="214" t="str">
        <f>CONCATENATE(AD35+AD37+AD41,"-",AB35+AB37+AB41)</f>
        <v>4-2</v>
      </c>
      <c r="AE31" s="214"/>
      <c r="AF31" s="214"/>
      <c r="AG31" s="214"/>
      <c r="AH31" s="214"/>
      <c r="AI31" s="16">
        <v>1</v>
      </c>
      <c r="AJ31"/>
      <c r="AK31"/>
      <c r="AL31"/>
      <c r="AM31"/>
      <c r="AN31"/>
    </row>
    <row r="32" spans="1:40" ht="14.25" customHeight="1" x14ac:dyDescent="0.25">
      <c r="B32" s="17"/>
      <c r="C32" s="17"/>
      <c r="D32" s="17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/>
      <c r="AN32"/>
    </row>
    <row r="33" spans="1:40" ht="14.25" customHeight="1" x14ac:dyDescent="0.25">
      <c r="A33"/>
      <c r="B33" s="3" t="s">
        <v>1</v>
      </c>
      <c r="G33" s="10"/>
      <c r="H33" s="19">
        <v>1</v>
      </c>
      <c r="I33" s="11"/>
      <c r="J33" s="20"/>
      <c r="K33" s="21"/>
      <c r="L33" s="22">
        <v>2</v>
      </c>
      <c r="M33" s="23"/>
      <c r="N33" s="20"/>
      <c r="O33" s="21"/>
      <c r="P33" s="22">
        <v>3</v>
      </c>
      <c r="Q33" s="24"/>
      <c r="R33"/>
      <c r="S33" s="25"/>
      <c r="T33" s="22">
        <v>4</v>
      </c>
      <c r="U33" s="24"/>
      <c r="V33"/>
      <c r="W33" s="25"/>
      <c r="X33" s="22">
        <v>5</v>
      </c>
      <c r="Y33" s="24"/>
      <c r="Z33" s="17"/>
      <c r="AA33" s="17"/>
      <c r="AB33" s="25"/>
      <c r="AC33" s="26" t="s">
        <v>17</v>
      </c>
      <c r="AD33" s="24"/>
      <c r="AE33" s="20"/>
      <c r="AF33" s="21"/>
      <c r="AG33" s="26" t="s">
        <v>18</v>
      </c>
      <c r="AH33" s="23"/>
      <c r="AI33" s="27" t="s">
        <v>19</v>
      </c>
      <c r="AJ33"/>
      <c r="AK33" s="27"/>
      <c r="AM33"/>
      <c r="AN33"/>
    </row>
    <row r="34" spans="1:40" ht="14.25" customHeight="1" x14ac:dyDescent="0.25">
      <c r="A34" s="28" t="s">
        <v>4</v>
      </c>
      <c r="B34" s="1" t="str">
        <f>CONCATENATE(D28,"  -  ",D30)</f>
        <v>Tevaniemi Juhani, SeSi  -  Välimäki Topi, SeSi</v>
      </c>
      <c r="G34" s="29">
        <v>11</v>
      </c>
      <c r="H34" s="30" t="s">
        <v>20</v>
      </c>
      <c r="I34" s="31">
        <v>1</v>
      </c>
      <c r="J34" s="32"/>
      <c r="K34" s="29">
        <v>11</v>
      </c>
      <c r="L34" s="30" t="s">
        <v>20</v>
      </c>
      <c r="M34" s="31">
        <v>3</v>
      </c>
      <c r="N34" s="32"/>
      <c r="O34" s="29"/>
      <c r="P34" s="30" t="s">
        <v>20</v>
      </c>
      <c r="Q34" s="31"/>
      <c r="R34" s="33"/>
      <c r="S34" s="29"/>
      <c r="T34" s="30" t="s">
        <v>20</v>
      </c>
      <c r="U34" s="31"/>
      <c r="V34" s="33"/>
      <c r="W34" s="29"/>
      <c r="X34" s="30" t="s">
        <v>20</v>
      </c>
      <c r="Y34" s="31"/>
      <c r="Z34" s="32"/>
      <c r="AA34" s="32"/>
      <c r="AB34" s="34">
        <f>IF($G34-$I34&gt;0,1,0)+IF($K34-$M34&gt;0,1,0)+IF($O34-$Q34&gt;0,1,0)+IF($S34-$U34&gt;0,1,0)+IF($W34-$Y34&gt;0,1,0)</f>
        <v>2</v>
      </c>
      <c r="AC34" s="35" t="s">
        <v>20</v>
      </c>
      <c r="AD34" s="36">
        <f>IF($G34-$I34&lt;0,1,0)+IF($K34-$M34&lt;0,1,0)+IF($O34-$Q34&lt;0,1,0)+IF($S34-$U34&lt;0,1,0)+IF($W34-$Y34&lt;0,1,0)</f>
        <v>0</v>
      </c>
      <c r="AE34" s="33"/>
      <c r="AF34" s="37">
        <f>IF($AB34-$AD34&gt;0,1,0)</f>
        <v>1</v>
      </c>
      <c r="AG34" s="35" t="s">
        <v>20</v>
      </c>
      <c r="AH34" s="36">
        <f>IF($AB34-$AD34&lt;0,1,0)</f>
        <v>0</v>
      </c>
      <c r="AI34" s="38">
        <v>4</v>
      </c>
      <c r="AJ34" s="33"/>
      <c r="AK34" s="33"/>
      <c r="AM34" s="5"/>
      <c r="AN34" s="39"/>
    </row>
    <row r="35" spans="1:40" ht="14.25" customHeight="1" x14ac:dyDescent="0.25">
      <c r="A35" s="28" t="s">
        <v>5</v>
      </c>
      <c r="B35" s="1" t="str">
        <f>CONCATENATE(D29,"  -  ",D31)</f>
        <v>Peltovirta Rami, Gurut  -  Haavisto Timo, KurVi</v>
      </c>
      <c r="G35" s="40">
        <v>5</v>
      </c>
      <c r="H35" s="41" t="s">
        <v>20</v>
      </c>
      <c r="I35" s="42">
        <v>11</v>
      </c>
      <c r="J35" s="32"/>
      <c r="K35" s="29">
        <v>6</v>
      </c>
      <c r="L35" s="30" t="s">
        <v>20</v>
      </c>
      <c r="M35" s="31">
        <v>11</v>
      </c>
      <c r="N35" s="32"/>
      <c r="O35" s="29"/>
      <c r="P35" s="30" t="s">
        <v>20</v>
      </c>
      <c r="Q35" s="31"/>
      <c r="R35" s="33"/>
      <c r="S35" s="29"/>
      <c r="T35" s="30" t="s">
        <v>20</v>
      </c>
      <c r="U35" s="31"/>
      <c r="V35" s="33"/>
      <c r="W35" s="29"/>
      <c r="X35" s="30" t="s">
        <v>20</v>
      </c>
      <c r="Y35" s="31"/>
      <c r="Z35" s="32"/>
      <c r="AA35" s="32"/>
      <c r="AB35" s="34">
        <f>IF($G35-$I35&gt;0,1,0)+IF($K35-$M35&gt;0,1,0)+IF($O35-$Q35&gt;0,1,0)+IF($S35-$U35&gt;0,1,0)+IF($W35-$Y35&gt;0,1,0)</f>
        <v>0</v>
      </c>
      <c r="AC35" s="35" t="s">
        <v>20</v>
      </c>
      <c r="AD35" s="36">
        <f>IF($G35-$I35&lt;0,1,0)+IF($K35-$M35&lt;0,1,0)+IF($O35-$Q35&lt;0,1,0)+IF($S35-$U35&lt;0,1,0)+IF($W35-$Y35&lt;0,1,0)</f>
        <v>2</v>
      </c>
      <c r="AE35" s="33"/>
      <c r="AF35" s="37">
        <f>IF($AB35-$AD35&gt;0,1,0)</f>
        <v>0</v>
      </c>
      <c r="AG35" s="35" t="s">
        <v>20</v>
      </c>
      <c r="AH35" s="36">
        <f>IF($AB35-$AD35&lt;0,1,0)</f>
        <v>1</v>
      </c>
      <c r="AI35" s="38">
        <v>3</v>
      </c>
      <c r="AJ35" s="33"/>
      <c r="AK35" s="33"/>
      <c r="AM35" s="5"/>
      <c r="AN35" s="39"/>
    </row>
    <row r="36" spans="1:40" ht="14.25" customHeight="1" x14ac:dyDescent="0.25">
      <c r="A36" s="28"/>
      <c r="B36"/>
      <c r="G36" s="43"/>
      <c r="H36" s="44"/>
      <c r="I36" s="45"/>
      <c r="J36" s="32"/>
      <c r="K36" s="43"/>
      <c r="L36" s="44"/>
      <c r="M36" s="45"/>
      <c r="N36" s="32"/>
      <c r="O36" s="43"/>
      <c r="P36" s="44"/>
      <c r="Q36" s="45"/>
      <c r="R36" s="33"/>
      <c r="S36" s="43"/>
      <c r="T36" s="44"/>
      <c r="U36" s="45"/>
      <c r="V36" s="33"/>
      <c r="W36" s="43"/>
      <c r="X36" s="44"/>
      <c r="Y36" s="45"/>
      <c r="Z36" s="32"/>
      <c r="AA36" s="32"/>
      <c r="AB36" s="34"/>
      <c r="AC36" s="35"/>
      <c r="AD36" s="36"/>
      <c r="AE36" s="33"/>
      <c r="AF36" s="37"/>
      <c r="AG36" s="46"/>
      <c r="AH36" s="36"/>
      <c r="AI36" s="38"/>
      <c r="AJ36" s="33"/>
      <c r="AK36" s="33"/>
      <c r="AM36"/>
      <c r="AN36" s="39"/>
    </row>
    <row r="37" spans="1:40" ht="14.25" customHeight="1" x14ac:dyDescent="0.25">
      <c r="A37" s="28" t="s">
        <v>7</v>
      </c>
      <c r="B37" s="1" t="str">
        <f>CONCATENATE(D28,"  -  ",D31)</f>
        <v>Tevaniemi Juhani, SeSi  -  Haavisto Timo, KurVi</v>
      </c>
      <c r="G37" s="29">
        <v>4</v>
      </c>
      <c r="H37" s="30" t="s">
        <v>20</v>
      </c>
      <c r="I37" s="31">
        <v>11</v>
      </c>
      <c r="J37" s="32"/>
      <c r="K37" s="29">
        <v>6</v>
      </c>
      <c r="L37" s="30" t="s">
        <v>20</v>
      </c>
      <c r="M37" s="31">
        <v>11</v>
      </c>
      <c r="N37" s="32"/>
      <c r="O37" s="29"/>
      <c r="P37" s="30" t="s">
        <v>20</v>
      </c>
      <c r="Q37" s="31"/>
      <c r="R37" s="33"/>
      <c r="S37" s="29"/>
      <c r="T37" s="30" t="s">
        <v>20</v>
      </c>
      <c r="U37" s="31"/>
      <c r="V37" s="33"/>
      <c r="W37" s="29"/>
      <c r="X37" s="30" t="s">
        <v>20</v>
      </c>
      <c r="Y37" s="31"/>
      <c r="Z37" s="32"/>
      <c r="AA37" s="32"/>
      <c r="AB37" s="34">
        <f>IF($G37-$I37&gt;0,1,0)+IF($K37-$M37&gt;0,1,0)+IF($O37-$Q37&gt;0,1,0)+IF($S37-$U37&gt;0,1,0)+IF($W37-$Y37&gt;0,1,0)</f>
        <v>0</v>
      </c>
      <c r="AC37" s="35" t="s">
        <v>20</v>
      </c>
      <c r="AD37" s="36">
        <f>IF($G37-$I37&lt;0,1,0)+IF($K37-$M37&lt;0,1,0)+IF($O37-$Q37&lt;0,1,0)+IF($S37-$U37&lt;0,1,0)+IF($W37-$Y37&lt;0,1,0)</f>
        <v>2</v>
      </c>
      <c r="AE37" s="33"/>
      <c r="AF37" s="37">
        <f>IF($AB37-$AD37&gt;0,1,0)</f>
        <v>0</v>
      </c>
      <c r="AG37" s="35" t="s">
        <v>20</v>
      </c>
      <c r="AH37" s="36">
        <f>IF($AB37-$AD37&lt;0,1,0)</f>
        <v>1</v>
      </c>
      <c r="AI37" s="38">
        <v>2</v>
      </c>
      <c r="AJ37" s="33"/>
      <c r="AK37" s="33"/>
      <c r="AM37" s="5"/>
      <c r="AN37" s="39"/>
    </row>
    <row r="38" spans="1:40" ht="14.25" customHeight="1" x14ac:dyDescent="0.25">
      <c r="A38" s="28" t="s">
        <v>8</v>
      </c>
      <c r="B38" s="1" t="str">
        <f>CONCATENATE(D29,"  -  ",D30)</f>
        <v>Peltovirta Rami, Gurut  -  Välimäki Topi, SeSi</v>
      </c>
      <c r="G38" s="29">
        <v>11</v>
      </c>
      <c r="H38" s="30" t="s">
        <v>20</v>
      </c>
      <c r="I38" s="31">
        <v>4</v>
      </c>
      <c r="J38" s="32"/>
      <c r="K38" s="29">
        <v>11</v>
      </c>
      <c r="L38" s="30" t="s">
        <v>20</v>
      </c>
      <c r="M38" s="31">
        <v>0</v>
      </c>
      <c r="N38" s="32"/>
      <c r="O38" s="29"/>
      <c r="P38" s="30" t="s">
        <v>20</v>
      </c>
      <c r="Q38" s="31"/>
      <c r="R38" s="33"/>
      <c r="S38" s="29"/>
      <c r="T38" s="30" t="s">
        <v>20</v>
      </c>
      <c r="U38" s="31"/>
      <c r="V38" s="33"/>
      <c r="W38" s="29"/>
      <c r="X38" s="30" t="s">
        <v>20</v>
      </c>
      <c r="Y38" s="31"/>
      <c r="Z38" s="32"/>
      <c r="AA38" s="32"/>
      <c r="AB38" s="34">
        <f>IF($G38-$I38&gt;0,1,0)+IF($K38-$M38&gt;0,1,0)+IF($O38-$Q38&gt;0,1,0)+IF($S38-$U38&gt;0,1,0)+IF($W38-$Y38&gt;0,1,0)</f>
        <v>2</v>
      </c>
      <c r="AC38" s="35" t="s">
        <v>20</v>
      </c>
      <c r="AD38" s="36">
        <f>IF($G38-$I38&lt;0,1,0)+IF($K38-$M38&lt;0,1,0)+IF($O38-$Q38&lt;0,1,0)+IF($S38-$U38&lt;0,1,0)+IF($W38-$Y38&lt;0,1,0)</f>
        <v>0</v>
      </c>
      <c r="AE38" s="33"/>
      <c r="AF38" s="37">
        <f>IF($AB38-$AD38&gt;0,1,0)</f>
        <v>1</v>
      </c>
      <c r="AG38" s="35" t="s">
        <v>20</v>
      </c>
      <c r="AH38" s="36">
        <f>IF($AB38-$AD38&lt;0,1,0)</f>
        <v>0</v>
      </c>
      <c r="AI38" s="38">
        <v>1</v>
      </c>
      <c r="AJ38" s="33"/>
      <c r="AK38" s="33"/>
      <c r="AM38" s="5"/>
      <c r="AN38" s="39"/>
    </row>
    <row r="39" spans="1:40" ht="14.25" customHeight="1" x14ac:dyDescent="0.25">
      <c r="A39" s="28"/>
      <c r="B39"/>
      <c r="G39" s="43"/>
      <c r="H39" s="44"/>
      <c r="I39" s="45"/>
      <c r="J39" s="32"/>
      <c r="K39" s="43"/>
      <c r="L39" s="44"/>
      <c r="M39" s="45"/>
      <c r="N39" s="32"/>
      <c r="O39" s="43"/>
      <c r="P39" s="44"/>
      <c r="Q39" s="45"/>
      <c r="R39" s="33"/>
      <c r="S39" s="43"/>
      <c r="T39" s="44"/>
      <c r="U39" s="45"/>
      <c r="V39" s="33"/>
      <c r="W39" s="43"/>
      <c r="X39" s="44"/>
      <c r="Y39" s="45"/>
      <c r="Z39" s="32"/>
      <c r="AA39" s="32"/>
      <c r="AB39" s="34"/>
      <c r="AC39" s="35"/>
      <c r="AD39" s="36"/>
      <c r="AE39" s="33"/>
      <c r="AF39" s="37"/>
      <c r="AG39" s="46"/>
      <c r="AH39" s="36"/>
      <c r="AI39" s="38"/>
      <c r="AJ39" s="33"/>
      <c r="AK39" s="33"/>
      <c r="AM39"/>
      <c r="AN39" s="39"/>
    </row>
    <row r="40" spans="1:40" ht="14.25" customHeight="1" x14ac:dyDescent="0.25">
      <c r="A40" s="28" t="s">
        <v>10</v>
      </c>
      <c r="B40" s="1" t="str">
        <f>CONCATENATE(D28,"  -  ",D29)</f>
        <v>Tevaniemi Juhani, SeSi  -  Peltovirta Rami, Gurut</v>
      </c>
      <c r="G40" s="29">
        <v>11</v>
      </c>
      <c r="H40" s="30" t="s">
        <v>20</v>
      </c>
      <c r="I40" s="31">
        <v>8</v>
      </c>
      <c r="J40" s="32"/>
      <c r="K40" s="29">
        <v>11</v>
      </c>
      <c r="L40" s="30" t="s">
        <v>20</v>
      </c>
      <c r="M40" s="31">
        <v>7</v>
      </c>
      <c r="N40" s="32"/>
      <c r="O40" s="29"/>
      <c r="P40" s="30" t="s">
        <v>20</v>
      </c>
      <c r="Q40" s="31"/>
      <c r="R40" s="33"/>
      <c r="S40" s="29"/>
      <c r="T40" s="30" t="s">
        <v>20</v>
      </c>
      <c r="U40" s="31"/>
      <c r="V40" s="33"/>
      <c r="W40" s="29"/>
      <c r="X40" s="30" t="s">
        <v>20</v>
      </c>
      <c r="Y40" s="31"/>
      <c r="Z40" s="32"/>
      <c r="AA40" s="32"/>
      <c r="AB40" s="34">
        <f>IF($G40-$I40&gt;0,1,0)+IF($K40-$M40&gt;0,1,0)+IF($O40-$Q40&gt;0,1,0)+IF($S40-$U40&gt;0,1,0)+IF($W40-$Y40&gt;0,1,0)</f>
        <v>2</v>
      </c>
      <c r="AC40" s="35" t="s">
        <v>20</v>
      </c>
      <c r="AD40" s="36">
        <f>IF($G40-$I40&lt;0,1,0)+IF($K40-$M40&lt;0,1,0)+IF($O40-$Q40&lt;0,1,0)+IF($S40-$U40&lt;0,1,0)+IF($W40-$Y40&lt;0,1,0)</f>
        <v>0</v>
      </c>
      <c r="AE40" s="33"/>
      <c r="AF40" s="37">
        <f>IF($AB40-$AD40&gt;0,1,0)</f>
        <v>1</v>
      </c>
      <c r="AG40" s="35" t="s">
        <v>20</v>
      </c>
      <c r="AH40" s="36">
        <f>IF($AB40-$AD40&lt;0,1,0)</f>
        <v>0</v>
      </c>
      <c r="AI40" s="38">
        <v>4</v>
      </c>
      <c r="AJ40" s="33"/>
      <c r="AK40" s="33"/>
      <c r="AM40" s="5"/>
      <c r="AN40" s="39"/>
    </row>
    <row r="41" spans="1:40" ht="14.25" customHeight="1" x14ac:dyDescent="0.25">
      <c r="A41" s="28" t="s">
        <v>11</v>
      </c>
      <c r="B41" s="1" t="str">
        <f>CONCATENATE(D30,"  -  ",D31)</f>
        <v>Välimäki Topi, SeSi  -  Haavisto Timo, KurVi</v>
      </c>
      <c r="G41" s="29">
        <v>11</v>
      </c>
      <c r="H41" s="30" t="s">
        <v>20</v>
      </c>
      <c r="I41" s="31">
        <v>6</v>
      </c>
      <c r="J41" s="32"/>
      <c r="K41" s="29">
        <v>13</v>
      </c>
      <c r="L41" s="30" t="s">
        <v>20</v>
      </c>
      <c r="M41" s="31">
        <v>11</v>
      </c>
      <c r="N41" s="32"/>
      <c r="O41" s="29"/>
      <c r="P41" s="30" t="s">
        <v>20</v>
      </c>
      <c r="Q41" s="31"/>
      <c r="R41" s="33"/>
      <c r="S41" s="29"/>
      <c r="T41" s="30" t="s">
        <v>20</v>
      </c>
      <c r="U41" s="31"/>
      <c r="V41" s="33"/>
      <c r="W41" s="29"/>
      <c r="X41" s="30" t="s">
        <v>20</v>
      </c>
      <c r="Y41" s="31"/>
      <c r="Z41" s="32"/>
      <c r="AA41" s="32"/>
      <c r="AB41" s="47">
        <f>IF($G41-$I41&gt;0,1,0)+IF($K41-$M41&gt;0,1,0)+IF($O41-$Q41&gt;0,1,0)+IF($S41-$U41&gt;0,1,0)+IF($W41-$Y41&gt;0,1,0)</f>
        <v>2</v>
      </c>
      <c r="AC41" s="48" t="s">
        <v>20</v>
      </c>
      <c r="AD41" s="49">
        <f>IF($G41-$I41&lt;0,1,0)+IF($K41-$M41&lt;0,1,0)+IF($O41-$Q41&lt;0,1,0)+IF($S41-$U41&lt;0,1,0)+IF($W41-$Y41&lt;0,1,0)</f>
        <v>0</v>
      </c>
      <c r="AE41" s="33"/>
      <c r="AF41" s="50">
        <f>IF($AB41-$AD41&gt;0,1,0)</f>
        <v>1</v>
      </c>
      <c r="AG41" s="48" t="s">
        <v>20</v>
      </c>
      <c r="AH41" s="49">
        <f>IF($AB41-$AD41&lt;0,1,0)</f>
        <v>0</v>
      </c>
      <c r="AI41" s="38">
        <v>2</v>
      </c>
      <c r="AJ41" s="33"/>
      <c r="AK41" s="33"/>
      <c r="AM41" s="5"/>
      <c r="AN41" s="39"/>
    </row>
  </sheetData>
  <mergeCells count="60">
    <mergeCell ref="AD8:AH8"/>
    <mergeCell ref="E9:I9"/>
    <mergeCell ref="J9:N9"/>
    <mergeCell ref="O9:S9"/>
    <mergeCell ref="T9:X9"/>
    <mergeCell ref="Y9:AC9"/>
    <mergeCell ref="AD9:AH9"/>
    <mergeCell ref="E8:I8"/>
    <mergeCell ref="J8:N8"/>
    <mergeCell ref="O8:S8"/>
    <mergeCell ref="T8:X8"/>
    <mergeCell ref="Y8:AC8"/>
    <mergeCell ref="AD10:AH10"/>
    <mergeCell ref="E11:I11"/>
    <mergeCell ref="J11:N11"/>
    <mergeCell ref="O11:S11"/>
    <mergeCell ref="T11:X11"/>
    <mergeCell ref="Y11:AC11"/>
    <mergeCell ref="AD11:AH11"/>
    <mergeCell ref="E10:I10"/>
    <mergeCell ref="J10:N10"/>
    <mergeCell ref="O10:S10"/>
    <mergeCell ref="T10:X10"/>
    <mergeCell ref="Y10:AC10"/>
    <mergeCell ref="AD12:AH12"/>
    <mergeCell ref="E27:I27"/>
    <mergeCell ref="J27:N27"/>
    <mergeCell ref="O27:S27"/>
    <mergeCell ref="T27:X27"/>
    <mergeCell ref="Y27:AC27"/>
    <mergeCell ref="AD27:AH27"/>
    <mergeCell ref="E12:I12"/>
    <mergeCell ref="J12:N12"/>
    <mergeCell ref="O12:S12"/>
    <mergeCell ref="T12:X12"/>
    <mergeCell ref="Y12:AC12"/>
    <mergeCell ref="AD28:AH28"/>
    <mergeCell ref="E29:I29"/>
    <mergeCell ref="J29:N29"/>
    <mergeCell ref="O29:S29"/>
    <mergeCell ref="T29:X29"/>
    <mergeCell ref="Y29:AC29"/>
    <mergeCell ref="AD29:AH29"/>
    <mergeCell ref="E28:I28"/>
    <mergeCell ref="J28:N28"/>
    <mergeCell ref="O28:S28"/>
    <mergeCell ref="T28:X28"/>
    <mergeCell ref="Y28:AC28"/>
    <mergeCell ref="AD30:AH30"/>
    <mergeCell ref="E31:I31"/>
    <mergeCell ref="J31:N31"/>
    <mergeCell ref="O31:S31"/>
    <mergeCell ref="T31:X31"/>
    <mergeCell ref="Y31:AC31"/>
    <mergeCell ref="AD31:AH31"/>
    <mergeCell ref="E30:I30"/>
    <mergeCell ref="J30:N30"/>
    <mergeCell ref="O30:S30"/>
    <mergeCell ref="T30:X30"/>
    <mergeCell ref="Y30:AC30"/>
  </mergeCells>
  <pageMargins left="0" right="0" top="0" bottom="0" header="0.51180555555555496" footer="0.51180555555555496"/>
  <pageSetup paperSize="9" firstPageNumber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10</vt:i4>
      </vt:variant>
    </vt:vector>
  </HeadingPairs>
  <TitlesOfParts>
    <vt:vector size="32" baseType="lpstr">
      <vt:lpstr>Juniorit AB</vt:lpstr>
      <vt:lpstr>juniorit CD</vt:lpstr>
      <vt:lpstr>Junnut cup</vt:lpstr>
      <vt:lpstr>Osallistujat</vt:lpstr>
      <vt:lpstr>Nimet</vt:lpstr>
      <vt:lpstr>Osallistujat_2</vt:lpstr>
      <vt:lpstr>H A,B</vt:lpstr>
      <vt:lpstr>H C,D</vt:lpstr>
      <vt:lpstr>H E,F</vt:lpstr>
      <vt:lpstr>h G,H</vt:lpstr>
      <vt:lpstr>harraste cup</vt:lpstr>
      <vt:lpstr>MK A,B</vt:lpstr>
      <vt:lpstr>MK C,D</vt:lpstr>
      <vt:lpstr>MK E,F</vt:lpstr>
      <vt:lpstr>MK cup</vt:lpstr>
      <vt:lpstr>cup16</vt:lpstr>
      <vt:lpstr>cup8</vt:lpstr>
      <vt:lpstr>Pool6</vt:lpstr>
      <vt:lpstr>Pool4</vt:lpstr>
      <vt:lpstr>nelurit a,b</vt:lpstr>
      <vt:lpstr>nelurit c,d</vt:lpstr>
      <vt:lpstr>jatkot</vt:lpstr>
      <vt:lpstr>Db</vt:lpstr>
      <vt:lpstr>Nimet!Excel_BuiltIn_Print_Titles</vt:lpstr>
      <vt:lpstr>'cup16'!Print_Area</vt:lpstr>
      <vt:lpstr>'cup8'!Print_Area</vt:lpstr>
      <vt:lpstr>'harraste cup'!Print_Area</vt:lpstr>
      <vt:lpstr>'MK cup'!Print_Area</vt:lpstr>
      <vt:lpstr>Nimet!Print_Area</vt:lpstr>
      <vt:lpstr>Pool4!Print_Area</vt:lpstr>
      <vt:lpstr>Pool6!Print_Area</vt:lpstr>
      <vt:lpstr>Nimet!Print_Titles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Träskelin</dc:creator>
  <dc:description/>
  <cp:lastModifiedBy>Kari Peltovirta</cp:lastModifiedBy>
  <cp:revision>37</cp:revision>
  <cp:lastPrinted>2018-01-14T14:43:40Z</cp:lastPrinted>
  <dcterms:created xsi:type="dcterms:W3CDTF">2000-10-06T07:15:15Z</dcterms:created>
  <dcterms:modified xsi:type="dcterms:W3CDTF">2018-01-14T15:58:15Z</dcterms:modified>
  <dc:language>fi-FI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